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31875" yWindow="285" windowWidth="25035" windowHeight="14610" tabRatio="868" activeTab="2"/>
  </bookViews>
  <sheets>
    <sheet name="はじめに（PC）" sheetId="8" r:id="rId1"/>
    <sheet name="はじめに (手書き)" sheetId="9" r:id="rId2"/>
    <sheet name="様式第1-1号" sheetId="10" r:id="rId3"/>
    <sheet name="様式第1-2号" sheetId="13" r:id="rId4"/>
    <sheet name="様式第1-3号" sheetId="1" r:id="rId5"/>
    <sheet name="活動計画書" sheetId="2" r:id="rId6"/>
    <sheet name="加算措置" sheetId="3" r:id="rId7"/>
    <sheet name="位置図" sheetId="4" r:id="rId8"/>
    <sheet name="（別添）位置図" sheetId="7" r:id="rId9"/>
    <sheet name="構成員一覧" sheetId="28" r:id="rId10"/>
    <sheet name="長寿命化整備計画" sheetId="14" r:id="rId11"/>
    <sheet name="工事確認書" sheetId="15" r:id="rId12"/>
    <sheet name="活動記録(農地維持・資源向上) " sheetId="16" r:id="rId13"/>
    <sheet name="活動記録 (長寿命化)" sheetId="30" r:id="rId14"/>
    <sheet name="金銭出納簿(農地維持・資源向上)" sheetId="18" r:id="rId15"/>
    <sheet name="金銭出納簿 (長寿命化)" sheetId="29" r:id="rId16"/>
    <sheet name="報告書" sheetId="19" r:id="rId17"/>
    <sheet name="報告書（別紙）" sheetId="20" r:id="rId18"/>
    <sheet name="【取組番号早見表】" sheetId="21" r:id="rId19"/>
    <sheet name="【活動項目番号表】 " sheetId="17" r:id="rId20"/>
    <sheet name="【選択肢】" sheetId="6" r:id="rId21"/>
  </sheets>
  <externalReferences>
    <externalReference r:id="rId22"/>
  </externalReferences>
  <definedNames>
    <definedName name="_xlnm._FilterDatabase" localSheetId="16" hidden="1">報告書!#REF!</definedName>
    <definedName name="a">【選択肢】!$H$3:$H$6</definedName>
    <definedName name="A.■か□" localSheetId="8">#REF!</definedName>
    <definedName name="A.■か□" localSheetId="18">[1]【選択肢】!$A$3:$A$4</definedName>
    <definedName name="A.■か□" localSheetId="20">【選択肢】!$A$3:$A$4</definedName>
    <definedName name="A.■か□" localSheetId="1">[1]【選択肢】!$A$3:$A$4</definedName>
    <definedName name="A.■か□" localSheetId="0">[1]【選択肢】!$A$3:$A$4</definedName>
    <definedName name="A.■か□" localSheetId="9">【選択肢】!$A$3:$A$4</definedName>
    <definedName name="A.■か□">【選択肢】!$A$3:$A$4</definedName>
    <definedName name="B.○か空白" localSheetId="8">#REF!</definedName>
    <definedName name="B.○か空白" localSheetId="18">[1]【選択肢】!$B$3:$B$4</definedName>
    <definedName name="B.○か空白" localSheetId="20">【選択肢】!$B$3:$B$4</definedName>
    <definedName name="B.○か空白" localSheetId="1">[1]【選択肢】!$B$3:$B$4</definedName>
    <definedName name="B.○か空白" localSheetId="0">[1]【選択肢】!$B$3:$B$4</definedName>
    <definedName name="B.○か空白" localSheetId="9">【選択肢】!$B$3:$B$4</definedName>
    <definedName name="B.○か空白" localSheetId="3">【選択肢】!$B$3:$B$4</definedName>
    <definedName name="B.○か空白">【選択肢】!$B$3:$B$4</definedName>
    <definedName name="Ｃ1.計画欄" localSheetId="8">#REF!</definedName>
    <definedName name="Ｃ1.計画欄" localSheetId="18">[1]【選択肢】!$C$3:$C$4</definedName>
    <definedName name="Ｃ1.計画欄" localSheetId="20">【選択肢】!$C$3:$C$4</definedName>
    <definedName name="Ｃ1.計画欄" localSheetId="1">[1]【選択肢】!$C$3:$C$4</definedName>
    <definedName name="Ｃ1.計画欄" localSheetId="0">[1]【選択肢】!$C$3:$C$4</definedName>
    <definedName name="Ｃ1.計画欄" localSheetId="9">【選択肢】!$C$3:$C$4</definedName>
    <definedName name="Ｃ1.計画欄">【選択肢】!$C$3:$C$4</definedName>
    <definedName name="Ｃ2.実施欄" localSheetId="8">#REF!</definedName>
    <definedName name="Ｃ2.実施欄" localSheetId="18">[1]【選択肢】!$C$3:$C$5</definedName>
    <definedName name="Ｃ2.実施欄" localSheetId="20">【選択肢】!$C$3:$C$5</definedName>
    <definedName name="Ｃ2.実施欄" localSheetId="1">[1]【選択肢】!$C$3:$C$5</definedName>
    <definedName name="Ｃ2.実施欄" localSheetId="0">[1]【選択肢】!$C$3:$C$5</definedName>
    <definedName name="Ｃ2.実施欄" localSheetId="9">【選択肢】!$C$3:$C$5</definedName>
    <definedName name="Ｃ2.実施欄">【選択肢】!$C$3:$C$5</definedName>
    <definedName name="D.農村環境保全活動のテーマ" localSheetId="8">#REF!</definedName>
    <definedName name="D.農村環境保全活動のテーマ" localSheetId="18">[1]【選択肢】!$D$3:$D$7</definedName>
    <definedName name="D.農村環境保全活動のテーマ" localSheetId="20">【選択肢】!$D$3:$D$7</definedName>
    <definedName name="D.農村環境保全活動のテーマ" localSheetId="1">[1]【選択肢】!$D$3:$D$7</definedName>
    <definedName name="D.農村環境保全活動のテーマ" localSheetId="0">[1]【選択肢】!$D$3:$D$7</definedName>
    <definedName name="D.農村環境保全活動のテーマ" localSheetId="9">【選択肢】!$D$3:$D$7</definedName>
    <definedName name="D.農村環境保全活動のテーマ">【選択肢】!$D$3:$D$7</definedName>
    <definedName name="E.高度な保全活動" localSheetId="8">#REF!</definedName>
    <definedName name="E.高度な保全活動" localSheetId="18">[1]【選択肢】!$E$3:$E$11</definedName>
    <definedName name="E.高度な保全活動" localSheetId="20">【選択肢】!$E$3:$E$11</definedName>
    <definedName name="E.高度な保全活動" localSheetId="1">[1]【選択肢】!$E$3:$E$11</definedName>
    <definedName name="E.高度な保全活動" localSheetId="0">[1]【選択肢】!$E$3:$E$11</definedName>
    <definedName name="E.高度な保全活動" localSheetId="9">【選択肢】!$E$3:$E$11</definedName>
    <definedName name="E.高度な保全活動">【選択肢】!$E$3:$E$11</definedName>
    <definedName name="F.施設" localSheetId="8">#REF!</definedName>
    <definedName name="F.施設" localSheetId="18">[1]【選択肢】!$F$3:$F$5</definedName>
    <definedName name="F.施設" localSheetId="20">【選択肢】!$F$3:$F$5</definedName>
    <definedName name="F.施設" localSheetId="1">[1]【選択肢】!$F$3:$F$5</definedName>
    <definedName name="F.施設" localSheetId="0">[1]【選択肢】!$F$3:$F$5</definedName>
    <definedName name="F.施設" localSheetId="9">【選択肢】!$F$3:$F$5</definedName>
    <definedName name="F.施設">【選択肢】!$F$3:$F$5</definedName>
    <definedName name="G.単位" localSheetId="8">#REF!</definedName>
    <definedName name="G.単位" localSheetId="18">[1]【選択肢】!$G$3:$G$4</definedName>
    <definedName name="G.単位" localSheetId="20">【選択肢】!$G$3:$G$4</definedName>
    <definedName name="G.単位" localSheetId="1">[1]【選択肢】!$G$3:$G$4</definedName>
    <definedName name="G.単位" localSheetId="0">[1]【選択肢】!$G$3:$G$4</definedName>
    <definedName name="G.単位" localSheetId="9">【選択肢】!$G$3:$G$4</definedName>
    <definedName name="G.単位">【選択肢】!$G$3:$G$4</definedName>
    <definedName name="H1.構成員一覧の分類_農業者" localSheetId="8">#REF!</definedName>
    <definedName name="H1.構成員一覧の分類_農業者" localSheetId="18">[1]【選択肢】!$H$3:$H$6</definedName>
    <definedName name="H1.構成員一覧の分類_農業者" localSheetId="20">【選択肢】!$H$3:$H$6</definedName>
    <definedName name="H1.構成員一覧の分類_農業者" localSheetId="1">[1]【選択肢】!$H$3:$H$6</definedName>
    <definedName name="H1.構成員一覧の分類_農業者" localSheetId="0">[1]【選択肢】!$H$3:$H$6</definedName>
    <definedName name="H1.構成員一覧の分類_農業者" localSheetId="9">【選択肢】!$H$3:$H$6</definedName>
    <definedName name="H1.構成員一覧の分類_農業者">【選択肢】!$H$3:$H$6</definedName>
    <definedName name="H2.構成員一覧の分類_農業者以外個人" localSheetId="8">#REF!</definedName>
    <definedName name="H2.構成員一覧の分類_農業者以外個人" localSheetId="18">[1]【選択肢】!$H$7</definedName>
    <definedName name="H2.構成員一覧の分類_農業者以外個人" localSheetId="1">[1]【選択肢】!$H$7</definedName>
    <definedName name="H2.構成員一覧の分類_農業者以外個人" localSheetId="0">[1]【選択肢】!$H$7</definedName>
    <definedName name="H2.構成員一覧の分類_農業者以外個人" localSheetId="9">【選択肢】!$H$7</definedName>
    <definedName name="H2.構成員一覧の分類_農業者以外個人">【選択肢】!$H$7</definedName>
    <definedName name="H2.構成員一覧の分類_農業者以外団体" localSheetId="8">#REF!</definedName>
    <definedName name="H2.構成員一覧の分類_農業者以外団体">【選択肢】!$H$8:$H$15</definedName>
    <definedName name="H3.構成員一覧の分類_農業者以外団体" localSheetId="8">#REF!</definedName>
    <definedName name="H3.構成員一覧の分類_農業者以外団体" localSheetId="18">[1]【選択肢】!$H$8:$H$15</definedName>
    <definedName name="H3.構成員一覧の分類_農業者以外団体" localSheetId="1">[1]【選択肢】!$H$8:$H$15</definedName>
    <definedName name="H3.構成員一覧の分類_農業者以外団体" localSheetId="0">[1]【選択肢】!$H$8:$H$15</definedName>
    <definedName name="H3.構成員一覧の分類_農業者以外団体" localSheetId="9">【選択肢】!$H$8:$H$15</definedName>
    <definedName name="H3.構成員一覧の分類_農業者以外団体">【選択肢】!$H$8:$H$15</definedName>
    <definedName name="I">【選択肢】!$I$3:$I$4</definedName>
    <definedName name="Ｉ.金銭出納簿の区分" localSheetId="8">#REF!</definedName>
    <definedName name="Ｉ.金銭出納簿の区分" localSheetId="18">[1]【選択肢】!$I$3:$I$4</definedName>
    <definedName name="Ｉ.金銭出納簿の区分" localSheetId="20">【選択肢】!$I$3:$I$4</definedName>
    <definedName name="Ｉ.金銭出納簿の区分" localSheetId="1">[1]【選択肢】!$I$3:$I$4</definedName>
    <definedName name="Ｉ.金銭出納簿の区分" localSheetId="0">[1]【選択肢】!$I$3:$I$4</definedName>
    <definedName name="Ｉ.金銭出納簿の区分" localSheetId="15">【選択肢】!$I$3:$I$4</definedName>
    <definedName name="Ｉ.金銭出納簿の区分" localSheetId="14">【選択肢】!$I$3:$I$4</definedName>
    <definedName name="Ｉ.金銭出納簿の区分" localSheetId="9">【選択肢】!$I$3:$I$4</definedName>
    <definedName name="Ｉ.金銭出納簿の区分">【選択肢】!$I$3:$I$4</definedName>
    <definedName name="J">【選択肢】!$J$3:$J$10</definedName>
    <definedName name="Ｊ.金銭出納簿の収支の分類" localSheetId="8">#REF!</definedName>
    <definedName name="Ｊ.金銭出納簿の収支の分類" localSheetId="18">[1]【選択肢】!$J$3:$J$10</definedName>
    <definedName name="Ｊ.金銭出納簿の収支の分類" localSheetId="20">【選択肢】!$J$3:$J$10</definedName>
    <definedName name="Ｊ.金銭出納簿の収支の分類" localSheetId="1">[1]【選択肢】!$J$3:$J$10</definedName>
    <definedName name="Ｊ.金銭出納簿の収支の分類" localSheetId="0">[1]【選択肢】!$J$3:$J$10</definedName>
    <definedName name="Ｊ.金銭出納簿の収支の分類" localSheetId="15">【選択肢】!$J$3:$J$10</definedName>
    <definedName name="Ｊ.金銭出納簿の収支の分類" localSheetId="14">【選択肢】!$J$3:$J$10</definedName>
    <definedName name="Ｊ.金銭出納簿の収支の分類" localSheetId="9">【選択肢】!$J$3:$J$10</definedName>
    <definedName name="Ｊ.金銭出納簿の収支の分類">【選択肢】!$J$3:$J$10</definedName>
    <definedName name="K.農村環境保全活動" localSheetId="8">#REF!</definedName>
    <definedName name="K.農村環境保全活動" localSheetId="18">[1]【選択肢】!$Q$44:$Q$56</definedName>
    <definedName name="K.農村環境保全活動" localSheetId="20">【選択肢】!$Q$44:$Q$56</definedName>
    <definedName name="K.農村環境保全活動" localSheetId="1">[1]【選択肢】!$Q$44:$Q$56</definedName>
    <definedName name="K.農村環境保全活動" localSheetId="0">[1]【選択肢】!$Q$44:$Q$56</definedName>
    <definedName name="K.農村環境保全活動" localSheetId="9">【選択肢】!$Q$44:$Q$56</definedName>
    <definedName name="K.農村環境保全活動">【選択肢】!$Q$44:$Q$56</definedName>
    <definedName name="L.増進活動" localSheetId="8">#REF!</definedName>
    <definedName name="L.増進活動" localSheetId="18">[1]【選択肢】!$R$57:$R$64</definedName>
    <definedName name="L.増進活動" localSheetId="20">【選択肢】!$R$57:$R$64</definedName>
    <definedName name="L.増進活動" localSheetId="1">[1]【選択肢】!$R$57:$R$64</definedName>
    <definedName name="L.増進活動" localSheetId="0">[1]【選択肢】!$R$57:$R$64</definedName>
    <definedName name="L.増進活動" localSheetId="9">【選択肢】!$R$57:$R$64</definedName>
    <definedName name="L.増進活動">【選択肢】!$R$57:$R$64</definedName>
    <definedName name="M.長寿命化" localSheetId="8">#REF!</definedName>
    <definedName name="M.長寿命化" localSheetId="18">[1]【選択肢】!$S$66:$S$71</definedName>
    <definedName name="M.長寿命化" localSheetId="20">【選択肢】!$S$66:$S$72</definedName>
    <definedName name="M.長寿命化" localSheetId="1">[1]【選択肢】!$S$66:$S$71</definedName>
    <definedName name="M.長寿命化" localSheetId="0">[1]【選択肢】!$S$66:$S$71</definedName>
    <definedName name="M.長寿命化" localSheetId="9">【選択肢】!$S$66:$S$71</definedName>
    <definedName name="M.長寿命化">【選択肢】!$S$66:$S$72</definedName>
    <definedName name="_xlnm.Print_Area" localSheetId="8">'（別添）位置図'!$A$1:$J$32</definedName>
    <definedName name="_xlnm.Print_Area" localSheetId="19">'【活動項目番号表】 '!$A$1:$F$200</definedName>
    <definedName name="_xlnm.Print_Area" localSheetId="20">【選択肢】!$K$1:$T$88</definedName>
    <definedName name="_xlnm.Print_Area" localSheetId="1">'はじめに (手書き)'!$A$1:$F$30</definedName>
    <definedName name="_xlnm.Print_Area" localSheetId="0">'はじめに（PC）'!$A$1:$F$50</definedName>
    <definedName name="_xlnm.Print_Area" localSheetId="6">加算措置!$A$1:$W$121</definedName>
    <definedName name="_xlnm.Print_Area" localSheetId="13">'活動記録 (長寿命化)'!$A$1:$Q$54</definedName>
    <definedName name="_xlnm.Print_Area" localSheetId="12">'活動記録(農地維持・資源向上) '!$A$1:$Q$54</definedName>
    <definedName name="_xlnm.Print_Area" localSheetId="5">活動計画書!$A$1:$W$176</definedName>
    <definedName name="_xlnm.Print_Area" localSheetId="15">'金銭出納簿 (長寿命化)'!$A$1:$N$81</definedName>
    <definedName name="_xlnm.Print_Area" localSheetId="14">'金銭出納簿(農地維持・資源向上)'!$A$1:$N$81</definedName>
    <definedName name="_xlnm.Print_Area" localSheetId="9">構成員一覧!$A$1:$W$55</definedName>
    <definedName name="_xlnm.Print_Area" localSheetId="10">長寿命化整備計画!$A$1:$M$41</definedName>
    <definedName name="_xlnm.Print_Area" localSheetId="16">報告書!$A$1:$V$164</definedName>
    <definedName name="_xlnm.Print_Area" localSheetId="17">'報告書（別紙）'!$A$1:$G$51</definedName>
    <definedName name="_xlnm.Print_Area" localSheetId="2">'様式第1-1号'!$A$1:$F$26</definedName>
    <definedName name="_xlnm.Print_Area" localSheetId="3">'様式第1-2号'!$A$1:$G$48</definedName>
    <definedName name="_xlnm.Print_Area" localSheetId="4">'様式第1-3号'!$A$1:$O$69</definedName>
    <definedName name="_xlnm.Print_Titles" localSheetId="13">'活動記録 (長寿命化)'!$6:$8</definedName>
    <definedName name="_xlnm.Print_Titles" localSheetId="12">'活動記録(農地維持・資源向上) '!$6:$8</definedName>
    <definedName name="_xlnm.Print_Titles" localSheetId="15">'金銭出納簿 (長寿命化)'!$8:$8</definedName>
    <definedName name="_xlnm.Print_Titles" localSheetId="14">'金銭出納簿(農地維持・資源向上)'!$8:$8</definedName>
    <definedName name="Z_4D33B020_8F18_431B_BFB6_22453331905E_.wvu.PrintArea" localSheetId="15" hidden="1">'金銭出納簿 (長寿命化)'!$A$3:$L$80</definedName>
    <definedName name="Z_4D33B020_8F18_431B_BFB6_22453331905E_.wvu.PrintArea" localSheetId="14" hidden="1">'金銭出納簿(農地維持・資源向上)'!$A$3:$L$80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1" i="30" l="1"/>
  <c r="O51" i="30"/>
  <c r="N51" i="30"/>
  <c r="P50" i="30"/>
  <c r="O50" i="30"/>
  <c r="N50" i="30"/>
  <c r="P49" i="30"/>
  <c r="O49" i="30"/>
  <c r="N49" i="30"/>
  <c r="P48" i="30"/>
  <c r="O48" i="30"/>
  <c r="N48" i="30"/>
  <c r="P47" i="30"/>
  <c r="O47" i="30"/>
  <c r="N47" i="30"/>
  <c r="P46" i="30"/>
  <c r="O46" i="30"/>
  <c r="N46" i="30"/>
  <c r="P45" i="30"/>
  <c r="O45" i="30"/>
  <c r="N45" i="30"/>
  <c r="P44" i="30"/>
  <c r="O44" i="30"/>
  <c r="N44" i="30"/>
  <c r="P43" i="30"/>
  <c r="O43" i="30"/>
  <c r="N43" i="30"/>
  <c r="P42" i="30"/>
  <c r="O42" i="30"/>
  <c r="N42" i="30"/>
  <c r="P41" i="30"/>
  <c r="O41" i="30"/>
  <c r="N41" i="30"/>
  <c r="P40" i="30"/>
  <c r="O40" i="30"/>
  <c r="N40" i="30"/>
  <c r="P39" i="30"/>
  <c r="O39" i="30"/>
  <c r="N39" i="30"/>
  <c r="P38" i="30"/>
  <c r="O38" i="30"/>
  <c r="N38" i="30"/>
  <c r="P37" i="30"/>
  <c r="O37" i="30"/>
  <c r="N37" i="30"/>
  <c r="P36" i="30"/>
  <c r="O36" i="30"/>
  <c r="N36" i="30"/>
  <c r="P35" i="30"/>
  <c r="O35" i="30"/>
  <c r="N35" i="30"/>
  <c r="P34" i="30"/>
  <c r="O34" i="30"/>
  <c r="N34" i="30"/>
  <c r="P33" i="30"/>
  <c r="O33" i="30"/>
  <c r="N33" i="30"/>
  <c r="P32" i="30"/>
  <c r="O32" i="30"/>
  <c r="N32" i="30"/>
  <c r="P31" i="30"/>
  <c r="O31" i="30"/>
  <c r="N31" i="30"/>
  <c r="P30" i="30"/>
  <c r="O30" i="30"/>
  <c r="N30" i="30"/>
  <c r="P29" i="30"/>
  <c r="O29" i="30"/>
  <c r="N29" i="30"/>
  <c r="P28" i="30"/>
  <c r="O28" i="30"/>
  <c r="N28" i="30"/>
  <c r="P27" i="30"/>
  <c r="O27" i="30"/>
  <c r="N27" i="30"/>
  <c r="P26" i="30"/>
  <c r="O26" i="30"/>
  <c r="N26" i="30"/>
  <c r="P25" i="30"/>
  <c r="O25" i="30"/>
  <c r="N25" i="30"/>
  <c r="P24" i="30"/>
  <c r="O24" i="30"/>
  <c r="N24" i="30"/>
  <c r="P23" i="30"/>
  <c r="O23" i="30"/>
  <c r="N23" i="30"/>
  <c r="P22" i="30"/>
  <c r="O22" i="30"/>
  <c r="N22" i="30"/>
  <c r="P21" i="30"/>
  <c r="O21" i="30"/>
  <c r="N21" i="30"/>
  <c r="P20" i="30"/>
  <c r="O20" i="30"/>
  <c r="N20" i="30"/>
  <c r="P19" i="30"/>
  <c r="O19" i="30"/>
  <c r="N19" i="30"/>
  <c r="P18" i="30"/>
  <c r="O18" i="30"/>
  <c r="N18" i="30"/>
  <c r="P17" i="30"/>
  <c r="O17" i="30"/>
  <c r="N17" i="30"/>
  <c r="P16" i="30"/>
  <c r="O16" i="30"/>
  <c r="N16" i="30"/>
  <c r="P15" i="30"/>
  <c r="O15" i="30"/>
  <c r="N15" i="30"/>
  <c r="P14" i="30"/>
  <c r="O14" i="30"/>
  <c r="N14" i="30"/>
  <c r="P13" i="30"/>
  <c r="O13" i="30"/>
  <c r="N13" i="30"/>
  <c r="P12" i="30"/>
  <c r="O12" i="30"/>
  <c r="N12" i="30"/>
  <c r="P11" i="30"/>
  <c r="O11" i="30"/>
  <c r="N11" i="30"/>
  <c r="P10" i="30"/>
  <c r="O10" i="30"/>
  <c r="N10" i="30"/>
  <c r="P9" i="30"/>
  <c r="O9" i="30"/>
  <c r="N9" i="30"/>
  <c r="N10" i="16"/>
  <c r="P51" i="16"/>
  <c r="O51" i="16"/>
  <c r="N51" i="16"/>
  <c r="P50" i="16"/>
  <c r="O50" i="16"/>
  <c r="N50" i="16"/>
  <c r="P49" i="16"/>
  <c r="O49" i="16"/>
  <c r="N49" i="16"/>
  <c r="P48" i="16"/>
  <c r="O48" i="16"/>
  <c r="N48" i="16"/>
  <c r="P47" i="16"/>
  <c r="O47" i="16"/>
  <c r="N47" i="16"/>
  <c r="P46" i="16"/>
  <c r="O46" i="16"/>
  <c r="N46" i="16"/>
  <c r="P45" i="16"/>
  <c r="O45" i="16"/>
  <c r="N45" i="16"/>
  <c r="P44" i="16"/>
  <c r="O44" i="16"/>
  <c r="N44" i="16"/>
  <c r="P43" i="16"/>
  <c r="O43" i="16"/>
  <c r="N43" i="16"/>
  <c r="P42" i="16"/>
  <c r="O42" i="16"/>
  <c r="N42" i="16"/>
  <c r="P41" i="16"/>
  <c r="O41" i="16"/>
  <c r="N41" i="16"/>
  <c r="P40" i="16"/>
  <c r="O40" i="16"/>
  <c r="N40" i="16"/>
  <c r="P39" i="16"/>
  <c r="O39" i="16"/>
  <c r="N39" i="16"/>
  <c r="P38" i="16"/>
  <c r="O38" i="16"/>
  <c r="N38" i="16"/>
  <c r="P37" i="16"/>
  <c r="O37" i="16"/>
  <c r="N37" i="16"/>
  <c r="P36" i="16"/>
  <c r="O36" i="16"/>
  <c r="N36" i="16"/>
  <c r="P35" i="16"/>
  <c r="O35" i="16"/>
  <c r="N35" i="16"/>
  <c r="P34" i="16"/>
  <c r="O34" i="16"/>
  <c r="N34" i="16"/>
  <c r="P33" i="16"/>
  <c r="O33" i="16"/>
  <c r="N33" i="16"/>
  <c r="P32" i="16"/>
  <c r="O32" i="16"/>
  <c r="N32" i="16"/>
  <c r="P31" i="16"/>
  <c r="O31" i="16"/>
  <c r="N31" i="16"/>
  <c r="P30" i="16"/>
  <c r="O30" i="16"/>
  <c r="N30" i="16"/>
  <c r="P29" i="16"/>
  <c r="O29" i="16"/>
  <c r="N29" i="16"/>
  <c r="P28" i="16"/>
  <c r="O28" i="16"/>
  <c r="N28" i="16"/>
  <c r="P27" i="16"/>
  <c r="O27" i="16"/>
  <c r="N27" i="16"/>
  <c r="P26" i="16"/>
  <c r="O26" i="16"/>
  <c r="N26" i="16"/>
  <c r="P25" i="16"/>
  <c r="O25" i="16"/>
  <c r="N25" i="16"/>
  <c r="P24" i="16"/>
  <c r="O24" i="16"/>
  <c r="N24" i="16"/>
  <c r="P23" i="16"/>
  <c r="O23" i="16"/>
  <c r="N23" i="16"/>
  <c r="P22" i="16"/>
  <c r="O22" i="16"/>
  <c r="N22" i="16"/>
  <c r="P21" i="16"/>
  <c r="O21" i="16"/>
  <c r="N21" i="16"/>
  <c r="P20" i="16"/>
  <c r="O20" i="16"/>
  <c r="N20" i="16"/>
  <c r="P19" i="16"/>
  <c r="O19" i="16"/>
  <c r="N19" i="16"/>
  <c r="P18" i="16"/>
  <c r="O18" i="16"/>
  <c r="N18" i="16"/>
  <c r="P17" i="16"/>
  <c r="O17" i="16"/>
  <c r="N17" i="16"/>
  <c r="P16" i="16"/>
  <c r="O16" i="16"/>
  <c r="N16" i="16"/>
  <c r="P15" i="16"/>
  <c r="O15" i="16"/>
  <c r="N15" i="16"/>
  <c r="P14" i="16"/>
  <c r="O14" i="16"/>
  <c r="N14" i="16"/>
  <c r="P13" i="16"/>
  <c r="O13" i="16"/>
  <c r="N13" i="16"/>
  <c r="P12" i="16"/>
  <c r="O12" i="16"/>
  <c r="N12" i="16"/>
  <c r="P11" i="16"/>
  <c r="O11" i="16"/>
  <c r="N11" i="16"/>
  <c r="P10" i="16"/>
  <c r="O10" i="16"/>
  <c r="P9" i="16"/>
  <c r="O9" i="16"/>
  <c r="N9" i="16"/>
  <c r="P72" i="6"/>
  <c r="P68" i="6"/>
  <c r="P69" i="6"/>
  <c r="P70" i="6"/>
  <c r="P71" i="6"/>
  <c r="P67" i="6"/>
  <c r="P66" i="6"/>
  <c r="P65" i="6"/>
  <c r="N79" i="19" l="1"/>
  <c r="N80" i="19"/>
  <c r="N81" i="19"/>
  <c r="O81" i="19" s="1"/>
  <c r="N82" i="19"/>
  <c r="O82" i="19"/>
  <c r="N132" i="19" l="1"/>
  <c r="N131" i="19"/>
  <c r="N130" i="19"/>
  <c r="N129" i="19"/>
  <c r="N128" i="19"/>
  <c r="N127" i="19"/>
  <c r="N126" i="19"/>
  <c r="N125" i="19"/>
  <c r="N124" i="19"/>
  <c r="N109" i="19"/>
  <c r="N108" i="19"/>
  <c r="N107" i="19"/>
  <c r="N106" i="19"/>
  <c r="N104" i="19"/>
  <c r="N83" i="19"/>
  <c r="N84" i="19"/>
  <c r="N77" i="19"/>
  <c r="N78" i="19"/>
  <c r="N71" i="19"/>
  <c r="N65" i="19"/>
  <c r="N60" i="19"/>
  <c r="N75" i="19"/>
  <c r="N74" i="19"/>
  <c r="N73" i="19"/>
  <c r="N72" i="19"/>
  <c r="N68" i="19"/>
  <c r="N67" i="19"/>
  <c r="N66" i="19"/>
  <c r="O66" i="19" s="1"/>
  <c r="N57" i="19"/>
  <c r="G49" i="16" l="1"/>
  <c r="G48" i="16"/>
  <c r="G47" i="16"/>
  <c r="G46" i="16"/>
  <c r="G45" i="16"/>
  <c r="G44" i="16"/>
  <c r="G43" i="16"/>
  <c r="G26" i="16"/>
  <c r="G25" i="16"/>
  <c r="G24" i="16"/>
  <c r="G49" i="30"/>
  <c r="G48" i="30"/>
  <c r="G47" i="30"/>
  <c r="G46" i="30"/>
  <c r="G45" i="30"/>
  <c r="G44" i="30"/>
  <c r="G43" i="30"/>
  <c r="G42" i="30"/>
  <c r="G41" i="30"/>
  <c r="G40" i="30"/>
  <c r="G39" i="30"/>
  <c r="G38" i="30"/>
  <c r="G37" i="30"/>
  <c r="G36" i="30"/>
  <c r="G35" i="30"/>
  <c r="G34" i="30"/>
  <c r="G33" i="30"/>
  <c r="G32" i="30"/>
  <c r="G31" i="30"/>
  <c r="G30" i="30"/>
  <c r="G29" i="30"/>
  <c r="G28" i="30"/>
  <c r="G27" i="30"/>
  <c r="G26" i="30"/>
  <c r="G25" i="30"/>
  <c r="G24" i="30"/>
  <c r="G9" i="30"/>
  <c r="G10" i="30"/>
  <c r="G11" i="30"/>
  <c r="G12" i="30"/>
  <c r="G13" i="30"/>
  <c r="G14" i="30"/>
  <c r="G15" i="30"/>
  <c r="G16" i="30"/>
  <c r="G17" i="30"/>
  <c r="G18" i="30"/>
  <c r="G19" i="30"/>
  <c r="G20" i="30"/>
  <c r="G21" i="30"/>
  <c r="G22" i="30"/>
  <c r="G23" i="30"/>
  <c r="G50" i="30"/>
  <c r="F54" i="30"/>
  <c r="E54" i="30"/>
  <c r="G54" i="30" s="1"/>
  <c r="Q3" i="30"/>
  <c r="G50" i="16"/>
  <c r="G42" i="16"/>
  <c r="G41" i="16"/>
  <c r="G40" i="16"/>
  <c r="G39" i="16"/>
  <c r="G38" i="16"/>
  <c r="G37" i="16"/>
  <c r="G36" i="16"/>
  <c r="G35" i="16"/>
  <c r="G34" i="16"/>
  <c r="G33" i="16"/>
  <c r="G32" i="16"/>
  <c r="G31" i="16"/>
  <c r="G30" i="16"/>
  <c r="G29" i="16"/>
  <c r="G28" i="16"/>
  <c r="E63" i="18" l="1"/>
  <c r="D61" i="18"/>
  <c r="D60" i="18"/>
  <c r="D62" i="18" l="1"/>
  <c r="D69" i="18" s="1"/>
  <c r="I62" i="29"/>
  <c r="E67" i="18" l="1"/>
  <c r="E66" i="18"/>
  <c r="E65" i="18"/>
  <c r="E64" i="18"/>
  <c r="J67" i="29"/>
  <c r="J66" i="29"/>
  <c r="L37" i="19" s="1"/>
  <c r="J65" i="29"/>
  <c r="L36" i="19" s="1"/>
  <c r="J64" i="29"/>
  <c r="L35" i="19" s="1"/>
  <c r="J63" i="29"/>
  <c r="I61" i="29"/>
  <c r="I60" i="29"/>
  <c r="K65" i="29"/>
  <c r="K66" i="29"/>
  <c r="K67" i="29"/>
  <c r="K68" i="29"/>
  <c r="K64" i="29"/>
  <c r="K63" i="29"/>
  <c r="H53" i="29"/>
  <c r="G53" i="29"/>
  <c r="I9" i="29"/>
  <c r="I10" i="29" s="1"/>
  <c r="I11" i="29" s="1"/>
  <c r="I12" i="29" s="1"/>
  <c r="I13" i="29" s="1"/>
  <c r="I14" i="29" s="1"/>
  <c r="I15" i="29" s="1"/>
  <c r="I16" i="29" s="1"/>
  <c r="I17" i="29" s="1"/>
  <c r="I18" i="29" s="1"/>
  <c r="I19" i="29" s="1"/>
  <c r="I20" i="29" s="1"/>
  <c r="I21" i="29" s="1"/>
  <c r="I22" i="29" s="1"/>
  <c r="I23" i="29" s="1"/>
  <c r="I24" i="29" s="1"/>
  <c r="I25" i="29" s="1"/>
  <c r="I26" i="29" s="1"/>
  <c r="I27" i="29" s="1"/>
  <c r="I28" i="29" s="1"/>
  <c r="I29" i="29" s="1"/>
  <c r="I30" i="29" s="1"/>
  <c r="I31" i="29" s="1"/>
  <c r="I32" i="29" s="1"/>
  <c r="I33" i="29" s="1"/>
  <c r="I34" i="29" s="1"/>
  <c r="I35" i="29" s="1"/>
  <c r="I36" i="29" s="1"/>
  <c r="I37" i="29" s="1"/>
  <c r="I38" i="29" s="1"/>
  <c r="I39" i="29" s="1"/>
  <c r="I40" i="29" s="1"/>
  <c r="I41" i="29" s="1"/>
  <c r="I42" i="29" s="1"/>
  <c r="I43" i="29" s="1"/>
  <c r="I44" i="29" s="1"/>
  <c r="I45" i="29" s="1"/>
  <c r="I46" i="29" s="1"/>
  <c r="I47" i="29" s="1"/>
  <c r="I48" i="29" s="1"/>
  <c r="I49" i="29" s="1"/>
  <c r="I50" i="29" s="1"/>
  <c r="I51" i="29" s="1"/>
  <c r="K3" i="29"/>
  <c r="E68" i="18" l="1"/>
  <c r="E69" i="18" s="1"/>
  <c r="L38" i="19"/>
  <c r="L34" i="19"/>
  <c r="I69" i="29"/>
  <c r="L24" i="19"/>
  <c r="L23" i="19"/>
  <c r="L21" i="19"/>
  <c r="I53" i="29"/>
  <c r="J68" i="29" l="1"/>
  <c r="J69" i="29" s="1"/>
  <c r="L40" i="19" l="1"/>
  <c r="P81" i="6" l="1"/>
  <c r="P80" i="6"/>
  <c r="O80" i="19" s="1"/>
  <c r="P79" i="6"/>
  <c r="O79" i="19" s="1"/>
  <c r="P78" i="6"/>
  <c r="O75" i="19" s="1"/>
  <c r="P77" i="6"/>
  <c r="O74" i="19" s="1"/>
  <c r="P76" i="6"/>
  <c r="O73" i="19" s="1"/>
  <c r="P75" i="6"/>
  <c r="O72" i="19" s="1"/>
  <c r="P74" i="6"/>
  <c r="O68" i="19" s="1"/>
  <c r="P73" i="6"/>
  <c r="O67" i="19" s="1"/>
  <c r="I9" i="18" l="1"/>
  <c r="I10" i="18" s="1"/>
  <c r="I11" i="18" s="1"/>
  <c r="I12" i="18" s="1"/>
  <c r="I13" i="18" s="1"/>
  <c r="I14" i="18" s="1"/>
  <c r="I15" i="18" s="1"/>
  <c r="I16" i="18" s="1"/>
  <c r="I17" i="18" s="1"/>
  <c r="I18" i="18" s="1"/>
  <c r="I19" i="18" s="1"/>
  <c r="I20" i="18" s="1"/>
  <c r="I21" i="18" s="1"/>
  <c r="I22" i="18" s="1"/>
  <c r="I23" i="18" s="1"/>
  <c r="I24" i="18" s="1"/>
  <c r="I25" i="18" s="1"/>
  <c r="I26" i="18" s="1"/>
  <c r="I27" i="18" s="1"/>
  <c r="I28" i="18" s="1"/>
  <c r="I29" i="18" s="1"/>
  <c r="I30" i="18" s="1"/>
  <c r="I31" i="18" s="1"/>
  <c r="I32" i="18" s="1"/>
  <c r="I33" i="18" s="1"/>
  <c r="I34" i="18" s="1"/>
  <c r="I35" i="18" s="1"/>
  <c r="I36" i="18" s="1"/>
  <c r="I37" i="18" s="1"/>
  <c r="I38" i="18" s="1"/>
  <c r="I39" i="18" s="1"/>
  <c r="I40" i="18" s="1"/>
  <c r="I41" i="18" s="1"/>
  <c r="I42" i="18" s="1"/>
  <c r="I43" i="18" s="1"/>
  <c r="I44" i="18" s="1"/>
  <c r="I45" i="18" s="1"/>
  <c r="I46" i="18" s="1"/>
  <c r="I47" i="18" s="1"/>
  <c r="I48" i="18" s="1"/>
  <c r="I49" i="18" s="1"/>
  <c r="I50" i="18" s="1"/>
  <c r="I51" i="18" s="1"/>
  <c r="G23" i="16"/>
  <c r="G22" i="16"/>
  <c r="G21" i="16"/>
  <c r="G20" i="16"/>
  <c r="G19" i="16"/>
  <c r="G18" i="16"/>
  <c r="G17" i="16"/>
  <c r="G16" i="16"/>
  <c r="G15" i="16"/>
  <c r="G14" i="16"/>
  <c r="G13" i="16"/>
  <c r="G12" i="16"/>
  <c r="G11" i="16"/>
  <c r="G10" i="16"/>
  <c r="G9" i="16"/>
  <c r="O101" i="3" l="1"/>
  <c r="M156" i="19"/>
  <c r="S156" i="19" s="1"/>
  <c r="L156" i="19"/>
  <c r="R156" i="19" s="1"/>
  <c r="G156" i="19"/>
  <c r="D156" i="19"/>
  <c r="B156" i="19"/>
  <c r="M155" i="19"/>
  <c r="L155" i="19"/>
  <c r="G155" i="19"/>
  <c r="D155" i="19"/>
  <c r="B155" i="19"/>
  <c r="M154" i="19"/>
  <c r="S154" i="19" s="1"/>
  <c r="L154" i="19"/>
  <c r="G154" i="19"/>
  <c r="D154" i="19"/>
  <c r="B154" i="19"/>
  <c r="M153" i="19"/>
  <c r="O153" i="19" s="1"/>
  <c r="L153" i="19"/>
  <c r="R153" i="19" s="1"/>
  <c r="G153" i="19"/>
  <c r="D153" i="19"/>
  <c r="B153" i="19"/>
  <c r="M152" i="19"/>
  <c r="S152" i="19" s="1"/>
  <c r="L152" i="19"/>
  <c r="R152" i="19" s="1"/>
  <c r="G152" i="19"/>
  <c r="D152" i="19"/>
  <c r="B152" i="19"/>
  <c r="M151" i="19"/>
  <c r="L151" i="19"/>
  <c r="G151" i="19"/>
  <c r="D151" i="19"/>
  <c r="B151" i="19"/>
  <c r="M150" i="19"/>
  <c r="O150" i="19" s="1"/>
  <c r="L150" i="19"/>
  <c r="G150" i="19"/>
  <c r="D150" i="19"/>
  <c r="B150" i="19"/>
  <c r="M149" i="19"/>
  <c r="L149" i="19"/>
  <c r="R149" i="19" s="1"/>
  <c r="G149" i="19"/>
  <c r="D149" i="19"/>
  <c r="B149" i="19"/>
  <c r="M148" i="19"/>
  <c r="S148" i="19" s="1"/>
  <c r="L148" i="19"/>
  <c r="R148" i="19" s="1"/>
  <c r="G148" i="19"/>
  <c r="D148" i="19"/>
  <c r="B148" i="19"/>
  <c r="M147" i="19"/>
  <c r="L147" i="19"/>
  <c r="G147" i="19"/>
  <c r="D147" i="19"/>
  <c r="B147" i="19"/>
  <c r="M146" i="19"/>
  <c r="L146" i="19"/>
  <c r="G146" i="19"/>
  <c r="D146" i="19"/>
  <c r="B146" i="19"/>
  <c r="O132" i="19"/>
  <c r="O131" i="19"/>
  <c r="O130" i="19"/>
  <c r="O126" i="19"/>
  <c r="O125" i="19"/>
  <c r="N121" i="19"/>
  <c r="O121" i="19" s="1"/>
  <c r="E119" i="19"/>
  <c r="O119" i="19" s="1"/>
  <c r="N114" i="19"/>
  <c r="O114" i="19" s="1"/>
  <c r="N113" i="19"/>
  <c r="O113" i="19" s="1"/>
  <c r="N112" i="19"/>
  <c r="O112" i="19" s="1"/>
  <c r="N111" i="19"/>
  <c r="O111" i="19" s="1"/>
  <c r="N110" i="19"/>
  <c r="O110" i="19" s="1"/>
  <c r="N102" i="19"/>
  <c r="O102" i="19" s="1"/>
  <c r="N101" i="19"/>
  <c r="O101" i="19" s="1"/>
  <c r="N100" i="19"/>
  <c r="O100" i="19" s="1"/>
  <c r="N99" i="19"/>
  <c r="O99" i="19" s="1"/>
  <c r="N98" i="19"/>
  <c r="O98" i="19" s="1"/>
  <c r="N94" i="19"/>
  <c r="O94" i="19" s="1"/>
  <c r="G94" i="19"/>
  <c r="N93" i="19"/>
  <c r="O93" i="19" s="1"/>
  <c r="N92" i="19"/>
  <c r="O92" i="19" s="1"/>
  <c r="N91" i="19"/>
  <c r="O91" i="19" s="1"/>
  <c r="N90" i="19"/>
  <c r="O90" i="19" s="1"/>
  <c r="N89" i="19"/>
  <c r="O89" i="19" s="1"/>
  <c r="N88" i="19"/>
  <c r="O88" i="19" s="1"/>
  <c r="N76" i="19"/>
  <c r="O76" i="19" s="1"/>
  <c r="N70" i="19"/>
  <c r="O70" i="19" s="1"/>
  <c r="N69" i="19"/>
  <c r="O69" i="19" s="1"/>
  <c r="N64" i="19"/>
  <c r="O64" i="19" s="1"/>
  <c r="N62" i="19"/>
  <c r="O62" i="19" s="1"/>
  <c r="N58" i="19"/>
  <c r="O58" i="19" s="1"/>
  <c r="O57" i="19"/>
  <c r="O156" i="19"/>
  <c r="O155" i="19"/>
  <c r="R155" i="19"/>
  <c r="O154" i="19"/>
  <c r="R154" i="19"/>
  <c r="O151" i="19"/>
  <c r="R151" i="19"/>
  <c r="R150" i="19"/>
  <c r="R147" i="19"/>
  <c r="S146" i="19"/>
  <c r="R146" i="19"/>
  <c r="N116" i="19"/>
  <c r="N117" i="19"/>
  <c r="P55" i="6"/>
  <c r="P56" i="6"/>
  <c r="P57" i="6"/>
  <c r="P58" i="6"/>
  <c r="P59" i="6"/>
  <c r="P60" i="6"/>
  <c r="P61" i="6"/>
  <c r="P62" i="6"/>
  <c r="P63" i="6"/>
  <c r="P64" i="6"/>
  <c r="P41" i="6"/>
  <c r="P42" i="6"/>
  <c r="P43" i="6"/>
  <c r="P44" i="6"/>
  <c r="P45" i="6"/>
  <c r="P46" i="6"/>
  <c r="P47" i="6"/>
  <c r="P48" i="6"/>
  <c r="P49" i="6"/>
  <c r="P50" i="6"/>
  <c r="P51" i="6"/>
  <c r="P52" i="6"/>
  <c r="P53" i="6"/>
  <c r="P54" i="6"/>
  <c r="P24" i="6"/>
  <c r="P25" i="6"/>
  <c r="P26" i="6"/>
  <c r="P27" i="6"/>
  <c r="P28" i="6"/>
  <c r="P29" i="6"/>
  <c r="P30" i="6"/>
  <c r="P31" i="6"/>
  <c r="P32" i="6"/>
  <c r="P33" i="6"/>
  <c r="P34" i="6"/>
  <c r="O104" i="19" s="1"/>
  <c r="P35" i="6"/>
  <c r="O106" i="19" s="1"/>
  <c r="P36" i="6"/>
  <c r="O107" i="19" s="1"/>
  <c r="P37" i="6"/>
  <c r="O108" i="19" s="1"/>
  <c r="P38" i="6"/>
  <c r="O109" i="19" s="1"/>
  <c r="P39" i="6"/>
  <c r="P40" i="6"/>
  <c r="P7" i="6"/>
  <c r="P8" i="6"/>
  <c r="O60" i="19" s="1"/>
  <c r="P9" i="6"/>
  <c r="P10" i="6"/>
  <c r="P11" i="6"/>
  <c r="O65" i="19" s="1"/>
  <c r="P12" i="6"/>
  <c r="P13" i="6"/>
  <c r="P14" i="6"/>
  <c r="O71" i="19" s="1"/>
  <c r="P15" i="6"/>
  <c r="P16" i="6"/>
  <c r="O77" i="19" s="1"/>
  <c r="P17" i="6"/>
  <c r="O78" i="19" s="1"/>
  <c r="P18" i="6"/>
  <c r="P19" i="6"/>
  <c r="P20" i="6"/>
  <c r="O83" i="19" s="1"/>
  <c r="P21" i="6"/>
  <c r="O84" i="19" s="1"/>
  <c r="P22" i="6"/>
  <c r="P23" i="6"/>
  <c r="P6" i="6"/>
  <c r="O16" i="19"/>
  <c r="P7" i="19"/>
  <c r="P6" i="19"/>
  <c r="C4" i="19"/>
  <c r="K3" i="18"/>
  <c r="Q3" i="16"/>
  <c r="B23" i="15"/>
  <c r="B24" i="15"/>
  <c r="B22" i="15"/>
  <c r="I3" i="14"/>
  <c r="I7" i="28"/>
  <c r="E7" i="28"/>
  <c r="Z5" i="28"/>
  <c r="AA5" i="28"/>
  <c r="AB5" i="28"/>
  <c r="AC5" i="28"/>
  <c r="AD5" i="28"/>
  <c r="AE5" i="28"/>
  <c r="AF5" i="28"/>
  <c r="AG5" i="28"/>
  <c r="AH5" i="28"/>
  <c r="AI5" i="28"/>
  <c r="AJ5" i="28"/>
  <c r="AK5" i="28"/>
  <c r="AL5" i="28"/>
  <c r="S150" i="19" l="1"/>
  <c r="O152" i="19"/>
  <c r="O115" i="19"/>
  <c r="O117" i="19"/>
  <c r="O128" i="19"/>
  <c r="O116" i="19"/>
  <c r="O118" i="19"/>
  <c r="O127" i="19"/>
  <c r="O129" i="19"/>
  <c r="N115" i="19"/>
  <c r="N119" i="19"/>
  <c r="N118" i="19"/>
  <c r="Q147" i="19"/>
  <c r="S147" i="19"/>
  <c r="Q149" i="19"/>
  <c r="S149" i="19"/>
  <c r="Q151" i="19"/>
  <c r="S151" i="19"/>
  <c r="Q153" i="19"/>
  <c r="S153" i="19"/>
  <c r="Q155" i="19"/>
  <c r="S155" i="19"/>
  <c r="Q146" i="19"/>
  <c r="Q148" i="19"/>
  <c r="Q150" i="19"/>
  <c r="Q152" i="19"/>
  <c r="Q154" i="19"/>
  <c r="Q156" i="19"/>
  <c r="J3" i="7"/>
  <c r="H3" i="4"/>
  <c r="F3" i="4"/>
  <c r="D3" i="4"/>
  <c r="B3" i="4"/>
  <c r="O114" i="3"/>
  <c r="O112" i="3"/>
  <c r="O110" i="3"/>
  <c r="O108" i="3"/>
  <c r="F13" i="1"/>
  <c r="F10" i="1"/>
  <c r="F7" i="1"/>
  <c r="M3" i="1"/>
  <c r="F7" i="13"/>
  <c r="F6" i="13"/>
  <c r="E7" i="10"/>
  <c r="E6" i="10"/>
  <c r="A4" i="10"/>
  <c r="A3" i="28" l="1"/>
  <c r="B4" i="28"/>
  <c r="D21" i="20"/>
  <c r="D47" i="20"/>
  <c r="Y150" i="19"/>
  <c r="Y151" i="19"/>
  <c r="G53" i="18" l="1"/>
  <c r="H53" i="18"/>
  <c r="L20" i="19"/>
  <c r="L22" i="19"/>
  <c r="L29" i="19"/>
  <c r="L30" i="19"/>
  <c r="L31" i="19"/>
  <c r="L32" i="19"/>
  <c r="L33" i="19" l="1"/>
  <c r="L28" i="19"/>
  <c r="I53" i="18"/>
  <c r="G27" i="16"/>
  <c r="E54" i="16"/>
  <c r="F54" i="16"/>
  <c r="L25" i="19" l="1"/>
  <c r="G54" i="16"/>
  <c r="S101" i="3"/>
  <c r="S40" i="2" l="1"/>
  <c r="C71" i="3" l="1"/>
  <c r="C70" i="3"/>
  <c r="C38" i="3"/>
  <c r="C39" i="3"/>
  <c r="C12" i="3"/>
  <c r="C13" i="3"/>
  <c r="C27" i="2"/>
  <c r="C28" i="2"/>
  <c r="C39" i="2"/>
  <c r="I37" i="2" l="1"/>
  <c r="I36" i="2"/>
  <c r="I35" i="2"/>
  <c r="I34" i="2"/>
  <c r="I33" i="2"/>
  <c r="I40" i="2" s="1"/>
  <c r="I32" i="2"/>
  <c r="I25" i="2"/>
  <c r="I24" i="2"/>
  <c r="I23" i="2"/>
  <c r="I22" i="2"/>
  <c r="I21" i="2"/>
  <c r="I20" i="2"/>
  <c r="I13" i="2"/>
  <c r="I12" i="2"/>
  <c r="I11" i="2"/>
  <c r="I10" i="2"/>
  <c r="I9" i="2"/>
  <c r="I8" i="2"/>
  <c r="I39" i="2" l="1"/>
  <c r="I69" i="3"/>
  <c r="I68" i="3"/>
  <c r="I67" i="3"/>
  <c r="I66" i="3"/>
  <c r="I65" i="3"/>
  <c r="I71" i="3" s="1"/>
  <c r="I64" i="3"/>
  <c r="M50" i="3"/>
  <c r="I50" i="3"/>
  <c r="P48" i="3"/>
  <c r="P47" i="3"/>
  <c r="I37" i="3"/>
  <c r="I36" i="3"/>
  <c r="I35" i="3"/>
  <c r="I34" i="3"/>
  <c r="I33" i="3"/>
  <c r="I39" i="3" s="1"/>
  <c r="I32" i="3"/>
  <c r="I38" i="3" s="1"/>
  <c r="I11" i="3"/>
  <c r="I10" i="3"/>
  <c r="I9" i="3"/>
  <c r="I8" i="3"/>
  <c r="I7" i="3"/>
  <c r="I13" i="3" s="1"/>
  <c r="I6" i="3"/>
  <c r="I12" i="3" l="1"/>
  <c r="P50" i="3"/>
  <c r="G52" i="3" s="1"/>
  <c r="E59" i="3"/>
  <c r="K60" i="3" s="1"/>
  <c r="R60" i="3" s="1"/>
  <c r="I70" i="3"/>
  <c r="E54" i="3"/>
  <c r="C40" i="2"/>
  <c r="I27" i="2"/>
  <c r="I28" i="2"/>
  <c r="C16" i="2"/>
  <c r="C15" i="2"/>
  <c r="I15" i="2"/>
  <c r="I16" i="2"/>
  <c r="N45" i="1" l="1"/>
  <c r="K55" i="3"/>
  <c r="R55" i="3" s="1"/>
  <c r="L47" i="1"/>
  <c r="L46" i="1"/>
  <c r="L45" i="1"/>
  <c r="L44" i="1"/>
  <c r="B65" i="1" s="1"/>
  <c r="L39" i="19" l="1"/>
  <c r="L41" i="19" l="1"/>
</calcChain>
</file>

<file path=xl/sharedStrings.xml><?xml version="1.0" encoding="utf-8"?>
<sst xmlns="http://schemas.openxmlformats.org/spreadsheetml/2006/main" count="2262" uniqueCount="1253">
  <si>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</si>
  <si>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</si>
  <si>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</si>
  <si>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</si>
  <si>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</si>
  <si>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</si>
  <si>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</si>
  <si>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</si>
  <si>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</si>
  <si>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</si>
  <si>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</si>
  <si>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</si>
  <si>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</si>
  <si>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</si>
  <si>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</si>
  <si>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</si>
  <si>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</si>
  <si>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</si>
  <si>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</si>
  <si>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</si>
  <si>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</si>
  <si>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</si>
  <si>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</si>
  <si>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</si>
  <si>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</si>
  <si>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</si>
  <si>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</si>
  <si>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</si>
  <si>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</si>
  <si>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</si>
  <si>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</si>
  <si>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</si>
  <si>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</si>
  <si>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</si>
  <si>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</si>
  <si>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</si>
  <si>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</si>
  <si>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</si>
  <si>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</si>
  <si>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</si>
  <si>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</si>
  <si>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</si>
  <si>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</si>
  <si>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</si>
  <si>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</si>
  <si>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</si>
  <si>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</si>
  <si>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</si>
  <si>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</si>
  <si>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</si>
  <si>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</si>
  <si>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</si>
  <si>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</si>
  <si>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</si>
  <si>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</si>
  <si>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</si>
  <si>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</si>
  <si>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</si>
  <si>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</si>
  <si>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</si>
  <si>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</si>
  <si>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</si>
  <si>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</si>
  <si>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</si>
  <si>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</si>
  <si>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</si>
  <si>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</si>
  <si>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</si>
  <si>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</si>
  <si>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</si>
  <si>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</si>
  <si>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</si>
  <si>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</si>
  <si>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</si>
  <si>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</si>
  <si>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</si>
  <si>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</si>
  <si>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</si>
  <si>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</si>
  <si>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</si>
  <si>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</si>
  <si>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</si>
  <si>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</si>
  <si>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</si>
  <si>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</si>
  <si>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</si>
  <si>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</si>
  <si>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</si>
  <si>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</si>
  <si>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</si>
  <si>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</si>
  <si>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</si>
  <si>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</si>
  <si>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</si>
  <si>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</si>
  <si>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</si>
  <si>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</si>
  <si>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</si>
  <si>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</si>
  <si>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</si>
  <si>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</si>
  <si>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</si>
  <si>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</si>
  <si>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</si>
  <si>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</si>
  <si>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</si>
  <si>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</si>
  <si>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</si>
  <si>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</si>
  <si>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</si>
  <si>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</si>
  <si>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</si>
  <si>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</si>
  <si>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</si>
  <si>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</si>
  <si>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</si>
  <si>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</si>
  <si>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</si>
  <si>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</si>
  <si>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</si>
  <si>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</si>
  <si>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</si>
  <si>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</si>
  <si>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</si>
  <si>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</si>
  <si>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</si>
  <si>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</si>
  <si>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</si>
  <si>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</si>
  <si>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</si>
  <si>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</si>
  <si>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</si>
  <si>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</si>
  <si>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</si>
  <si>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</si>
  <si>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</si>
  <si>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</si>
  <si>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</si>
  <si>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</si>
  <si>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</si>
  <si>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</si>
  <si>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</si>
  <si>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</si>
  <si>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</si>
  <si>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</si>
  <si>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</si>
  <si>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</si>
  <si>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</si>
  <si>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</si>
  <si>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</si>
  <si>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</si>
  <si>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</si>
  <si>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</si>
  <si>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</si>
  <si>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</si>
  <si>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</si>
  <si>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</si>
  <si>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</si>
  <si>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</si>
  <si>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</si>
  <si>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</si>
  <si>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</si>
  <si>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</si>
  <si>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</si>
  <si>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</si>
  <si>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</si>
  <si>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</si>
  <si>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</si>
  <si>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</si>
  <si>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</si>
  <si>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</si>
  <si>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</si>
  <si>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</si>
  <si>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</si>
  <si>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</si>
  <si>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</si>
  <si>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</si>
  <si>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</si>
  <si>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</si>
  <si>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</si>
  <si>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</si>
  <si>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</si>
  <si>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</si>
  <si>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</si>
  <si>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</si>
  <si>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</si>
  <si>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</si>
  <si>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</si>
  <si>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</si>
  <si>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</si>
  <si>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</si>
  <si>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</si>
  <si>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</si>
  <si>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</si>
  <si>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</si>
  <si>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</si>
  <si>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</si>
  <si>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</si>
  <si>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</si>
  <si>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</si>
  <si>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</si>
  <si>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</si>
  <si>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</si>
  <si>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</si>
  <si>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</si>
  <si>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</si>
  <si>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</si>
  <si>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</si>
  <si>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</si>
  <si>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</si>
  <si>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</si>
  <si>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</si>
  <si>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</si>
  <si>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</si>
  <si>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</si>
  <si>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</si>
  <si>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</si>
  <si>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</si>
  <si>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</si>
  <si>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</si>
  <si>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</si>
  <si>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</si>
  <si>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</si>
  <si>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</si>
  <si>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</si>
  <si>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</si>
  <si>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</si>
  <si>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</si>
  <si>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</si>
  <si>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</si>
  <si>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</si>
  <si>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</si>
  <si>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</si>
  <si>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項目</t>
    <rPh sb="0" eb="2">
      <t>コウモク</t>
    </rPh>
    <phoneticPr fontId="4"/>
  </si>
  <si>
    <t>遊休農地の有効活用</t>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</si>
  <si>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</si>
  <si>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</si>
  <si>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</si>
  <si>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</si>
  <si>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</si>
  <si>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</si>
  <si>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</si>
  <si>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</si>
  <si>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</si>
  <si>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</si>
  <si>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</si>
  <si>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</si>
  <si>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</si>
  <si>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</si>
  <si>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</si>
  <si>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</si>
  <si>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</si>
  <si>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</si>
  <si>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</si>
  <si>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</si>
  <si>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</si>
  <si>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</si>
  <si>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</si>
  <si>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</si>
  <si>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</si>
  <si>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</si>
  <si>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</si>
  <si>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</si>
  <si>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</si>
  <si>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</si>
  <si>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</si>
  <si>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</si>
  <si>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</si>
  <si>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</si>
  <si>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</si>
  <si>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</si>
  <si>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</si>
  <si>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</si>
  <si>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</si>
  <si>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</si>
  <si>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</si>
  <si>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</si>
  <si>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</si>
  <si>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</si>
  <si>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構成員一覧</t>
    <rPh sb="0" eb="3">
      <t>コウセイイン</t>
    </rPh>
    <rPh sb="3" eb="5">
      <t>イチラン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</si>
  <si>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</si>
  <si>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</si>
  <si>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</si>
  <si>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</si>
  <si>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</si>
  <si>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</si>
  <si>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</si>
  <si>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</si>
  <si>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</si>
  <si>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</si>
  <si>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</si>
  <si>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</si>
  <si>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</si>
  <si>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</si>
  <si>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</si>
  <si>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</si>
  <si>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</si>
  <si>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</si>
  <si>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</si>
  <si>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</si>
  <si>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</si>
  <si>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</si>
  <si>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</si>
  <si>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</si>
  <si>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</si>
  <si>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</si>
  <si>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</si>
  <si>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</si>
  <si>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</si>
  <si>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</si>
  <si>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</si>
  <si>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</si>
  <si>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</si>
  <si>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</si>
  <si>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</si>
  <si>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</si>
  <si>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</si>
  <si>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</si>
  <si>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</si>
  <si>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</si>
  <si>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</si>
  <si>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</si>
  <si>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</si>
  <si>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</si>
  <si>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</si>
  <si>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</si>
  <si>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</si>
  <si>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</si>
  <si>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</si>
  <si>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</si>
  <si>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</si>
  <si>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</si>
  <si>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</si>
  <si>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</si>
  <si>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</si>
  <si>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</si>
  <si>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</si>
  <si>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</si>
  <si>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</si>
  <si>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</si>
  <si>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</si>
  <si>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</si>
  <si>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</si>
  <si>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</si>
  <si>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</si>
  <si>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</si>
  <si>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</si>
  <si>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</si>
  <si>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</si>
  <si>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</si>
  <si>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</si>
  <si>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</si>
  <si>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</si>
  <si>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</si>
  <si>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</si>
  <si>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</si>
  <si>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</si>
  <si>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</si>
  <si>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</si>
  <si>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</si>
  <si>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</si>
  <si>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</si>
  <si>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</si>
  <si>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</si>
  <si>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</si>
  <si>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</si>
  <si>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</si>
  <si>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</si>
  <si>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</si>
  <si>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</si>
  <si>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</si>
  <si>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</si>
  <si>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</si>
  <si>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</si>
  <si>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</si>
  <si>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</si>
  <si>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</si>
  <si>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</si>
  <si>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</si>
  <si>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</si>
  <si>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</si>
  <si>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</si>
  <si>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</si>
  <si>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</si>
  <si>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</si>
  <si>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</si>
  <si>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</si>
  <si>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</si>
  <si>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</si>
  <si>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</si>
  <si>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</si>
  <si>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</si>
  <si>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</si>
  <si>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</si>
  <si>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</si>
  <si>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</si>
  <si>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</si>
  <si>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</si>
  <si>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</si>
  <si>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</si>
  <si>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</si>
  <si>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</si>
  <si>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</si>
  <si>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</si>
  <si>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</si>
  <si>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</si>
  <si>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</si>
  <si>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</si>
  <si>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</si>
  <si>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</si>
  <si>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</si>
  <si>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</si>
  <si>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</si>
  <si>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</si>
  <si>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</si>
  <si>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</si>
  <si>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</si>
  <si>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</si>
  <si>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</si>
  <si>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</si>
  <si>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</si>
  <si>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</si>
  <si>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</si>
  <si>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</si>
  <si>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</si>
  <si>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</si>
  <si>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</si>
  <si>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</si>
  <si>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</si>
  <si>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</si>
  <si>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</si>
  <si>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</si>
  <si>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</si>
  <si>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</si>
  <si>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</si>
  <si>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</si>
  <si>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</si>
  <si>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</si>
  <si>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</si>
  <si>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</si>
  <si>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</si>
  <si>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</si>
  <si>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</si>
  <si>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</si>
  <si>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</si>
  <si>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</si>
  <si>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</si>
  <si>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</si>
  <si>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</si>
  <si>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</si>
  <si>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</si>
  <si>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</si>
  <si>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</si>
  <si>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</si>
  <si>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</si>
  <si>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</si>
  <si>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</si>
  <si>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</si>
  <si>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</si>
  <si>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</si>
  <si>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</si>
  <si>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</si>
  <si>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</si>
  <si>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</si>
  <si>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</si>
  <si>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</si>
  <si>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</si>
  <si>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</si>
  <si>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</si>
  <si>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</si>
  <si>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</si>
  <si>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</si>
  <si>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</si>
  <si>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</si>
  <si>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</si>
  <si>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</si>
  <si>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</si>
  <si>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</si>
  <si>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</si>
  <si>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</si>
  <si>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</si>
  <si>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</si>
  <si>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</si>
  <si>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</si>
  <si>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</si>
  <si>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</si>
  <si>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</si>
  <si>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</si>
  <si>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</si>
  <si>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</si>
  <si>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</si>
  <si>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</si>
  <si>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</si>
  <si>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</si>
  <si>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</si>
  <si>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</si>
  <si>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</si>
  <si>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</si>
  <si>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</si>
  <si>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</si>
  <si>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</si>
  <si>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</si>
  <si>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</si>
  <si>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</si>
  <si>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全対象農用地面積</t>
    <rPh sb="0" eb="1">
      <t>ゼン</t>
    </rPh>
    <rPh sb="1" eb="3">
      <t>タイショウ</t>
    </rPh>
    <rPh sb="3" eb="6">
      <t>ノウヨウチ</t>
    </rPh>
    <rPh sb="6" eb="8">
      <t>メンセキ</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</si>
  <si>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</si>
  <si>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年度</t>
    <rPh sb="0" eb="2">
      <t>ネンド</t>
    </rPh>
    <phoneticPr fontId="4"/>
  </si>
  <si>
    <t>活動組織名称：</t>
    <rPh sb="0" eb="2">
      <t>カツドウ</t>
    </rPh>
    <rPh sb="2" eb="4">
      <t>ソシキ</t>
    </rPh>
    <rPh sb="4" eb="6">
      <t>メイショウ</t>
    </rPh>
    <phoneticPr fontId="4"/>
  </si>
  <si>
    <t>ｂ　実施計画</t>
    <rPh sb="2" eb="4">
      <t>ジッシ</t>
    </rPh>
    <rPh sb="4" eb="6">
      <t>ケイカク</t>
    </rPh>
    <phoneticPr fontId="4"/>
  </si>
  <si>
    <t>年度</t>
    <rPh sb="0" eb="2">
      <t>ネンド</t>
    </rPh>
    <phoneticPr fontId="4"/>
  </si>
  <si>
    <t>年当たりの
加算額</t>
    <rPh sb="0" eb="1">
      <t>ネン</t>
    </rPh>
    <rPh sb="1" eb="2">
      <t>ア</t>
    </rPh>
    <rPh sb="6" eb="8">
      <t>カサン</t>
    </rPh>
    <rPh sb="8" eb="9">
      <t>ガク</t>
    </rPh>
    <phoneticPr fontId="4"/>
  </si>
  <si>
    <t>年次計画・実施体制等</t>
    <rPh sb="0" eb="2">
      <t>ネンジ</t>
    </rPh>
    <rPh sb="2" eb="4">
      <t>ケイカク</t>
    </rPh>
    <rPh sb="5" eb="7">
      <t>ジッシ</t>
    </rPh>
    <rPh sb="7" eb="9">
      <t>タイセイ</t>
    </rPh>
    <rPh sb="9" eb="10">
      <t>ナド</t>
    </rPh>
    <phoneticPr fontId="4"/>
  </si>
  <si>
    <t>d　活動実施区域位置図</t>
    <rPh sb="2" eb="4">
      <t>カツドウ</t>
    </rPh>
    <rPh sb="4" eb="6">
      <t>ジッシ</t>
    </rPh>
    <rPh sb="6" eb="8">
      <t>クイキ</t>
    </rPh>
    <rPh sb="8" eb="10">
      <t>イチ</t>
    </rPh>
    <rPh sb="10" eb="11">
      <t>ズ</t>
    </rPh>
    <phoneticPr fontId="4"/>
  </si>
  <si>
    <t>うち、実施面積</t>
    <rPh sb="3" eb="5">
      <t>ジッシ</t>
    </rPh>
    <rPh sb="5" eb="7">
      <t>メンセキ</t>
    </rPh>
    <phoneticPr fontId="4"/>
  </si>
  <si>
    <t>a　実施期間</t>
    <rPh sb="2" eb="4">
      <t>ジッシ</t>
    </rPh>
    <rPh sb="4" eb="6">
      <t>キカン</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</si>
  <si>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</si>
  <si>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田んぼダム実施区域位置図</t>
    <rPh sb="0" eb="1">
      <t>タ</t>
    </rPh>
    <rPh sb="5" eb="7">
      <t>ジッシ</t>
    </rPh>
    <rPh sb="7" eb="9">
      <t>クイキ</t>
    </rPh>
    <rPh sb="9" eb="11">
      <t>イチ</t>
    </rPh>
    <rPh sb="11" eb="12">
      <t>ズ</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</si>
  <si>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</si>
  <si>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集落名</t>
    <rPh sb="0" eb="2">
      <t>シュウラク</t>
    </rPh>
    <rPh sb="2" eb="3">
      <t>メイ</t>
    </rPh>
    <phoneticPr fontId="4"/>
  </si>
  <si>
    <t>実施面積の
割合</t>
    <phoneticPr fontId="4"/>
  </si>
  <si>
    <t>対象農用地面積</t>
    <phoneticPr fontId="4"/>
  </si>
  <si>
    <t>活動区分</t>
    <rPh sb="0" eb="2">
      <t>カツドウ</t>
    </rPh>
    <rPh sb="2" eb="4">
      <t>クブン</t>
    </rPh>
    <phoneticPr fontId="4"/>
  </si>
  <si>
    <t>２）今後、地域で取り組んでいくべき保全管理の内容を①～⑤から1項目以上選んでください。</t>
    <phoneticPr fontId="4"/>
  </si>
  <si>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</si>
  <si>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（別添３）</t>
    <rPh sb="1" eb="3">
      <t>ベッテン</t>
    </rPh>
    <phoneticPr fontId="4"/>
  </si>
  <si>
    <t>開始年度</t>
    <rPh sb="0" eb="2">
      <t>カイシ</t>
    </rPh>
    <rPh sb="2" eb="4">
      <t>ネンド</t>
    </rPh>
    <phoneticPr fontId="4"/>
  </si>
  <si>
    <t>最終年度</t>
    <rPh sb="0" eb="2">
      <t>サイシュウ</t>
    </rPh>
    <rPh sb="2" eb="4">
      <t>ネンド</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</si>
  <si>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</si>
  <si>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</si>
  <si>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○年○月○日</t>
    <rPh sb="1" eb="2">
      <t>ネン</t>
    </rPh>
    <rPh sb="3" eb="4">
      <t>ガツ</t>
    </rPh>
    <rPh sb="5" eb="6">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</si>
  <si>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</si>
  <si>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</si>
  <si>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</si>
  <si>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</si>
  <si>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</si>
  <si>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</si>
  <si>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53 鳥獣被害防止対策及び環境改善活動の強化</t>
    <rPh sb="3" eb="5">
      <t>チョウジュウ</t>
    </rPh>
    <rPh sb="5" eb="7">
      <t>ヒガイ</t>
    </rPh>
    <rPh sb="7" eb="9">
      <t>ボウシ</t>
    </rPh>
    <rPh sb="9" eb="11">
      <t>タイサク</t>
    </rPh>
    <rPh sb="11" eb="12">
      <t>オヨ</t>
    </rPh>
    <phoneticPr fontId="4"/>
  </si>
  <si>
    <t>多面的機能の増進を図る活動の活動項目数</t>
    <rPh sb="14" eb="16">
      <t>カツドウ</t>
    </rPh>
    <phoneticPr fontId="4"/>
  </si>
  <si>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</si>
  <si>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4"/>
  </si>
  <si>
    <t>60 広報活動・農的関係人口の拡大</t>
    <rPh sb="8" eb="14">
      <t>ノウテキカンケイジンコウ</t>
    </rPh>
    <rPh sb="15" eb="17">
      <t>カクダイ</t>
    </rPh>
    <phoneticPr fontId="4"/>
  </si>
  <si>
    <t>※資源向上支払（共同）の交付単価の減額条件に該当する場合は、加算措置の交付単価も同様に減額する。</t>
  </si>
  <si>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</si>
  <si>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（様式第１－３号）</t>
    <rPh sb="1" eb="3">
      <t>ヨウシキ</t>
    </rPh>
    <phoneticPr fontId="4"/>
  </si>
  <si>
    <t>３）２）で選んだ内容に取り組むため、今後進めていく活動の方向性を①～⑦から1項目以上選んでください。</t>
    <rPh sb="5" eb="6">
      <t>エラ</t>
    </rPh>
    <rPh sb="8" eb="10">
      <t>ナイヨウ</t>
    </rPh>
    <rPh sb="11" eb="12">
      <t>ト</t>
    </rPh>
    <rPh sb="13" eb="14">
      <t>ク</t>
    </rPh>
    <rPh sb="18" eb="20">
      <t>コンゴ</t>
    </rPh>
    <rPh sb="20" eb="21">
      <t>スス</t>
    </rPh>
    <rPh sb="30" eb="31">
      <t>セイ</t>
    </rPh>
    <phoneticPr fontId="4"/>
  </si>
  <si>
    <t>４） ２）で選んだ内容に取り組むため、毎年実践する活動を17～23から1項目以上選んでください。</t>
    <rPh sb="19" eb="21">
      <t>マイトシ</t>
    </rPh>
    <rPh sb="21" eb="23">
      <t>ジッセン</t>
    </rPh>
    <phoneticPr fontId="4"/>
  </si>
  <si>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4"/>
  </si>
  <si>
    <r>
      <t>工事１件当たり200万円以上となることが明らかな場合は、様式第１－４号「長寿命化整備計画書」を作成し、添付してください。なお、１つの</t>
    </r>
    <r>
      <rPr>
        <sz val="10"/>
        <color theme="1"/>
        <rFont val="HG丸ｺﾞｼｯｸM-PRO"/>
        <family val="3"/>
        <charset val="128"/>
      </rPr>
      <t>活動項目を分けて実施する場合は、それぞれを１件として考えます。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70">
      <t>カツドウコウモク</t>
    </rPh>
    <rPh sb="71" eb="72">
      <t>ワ</t>
    </rPh>
    <rPh sb="74" eb="76">
      <t>ジッシ</t>
    </rPh>
    <rPh sb="78" eb="80">
      <t>バアイ</t>
    </rPh>
    <rPh sb="88" eb="89">
      <t>ケン</t>
    </rPh>
    <rPh sb="92" eb="93">
      <t>カンガ</t>
    </rPh>
    <phoneticPr fontId="4"/>
  </si>
  <si>
    <r>
      <t>本事業計画の</t>
    </r>
    <r>
      <rPr>
        <sz val="9"/>
        <color theme="1"/>
        <rFont val="メイリオ"/>
        <family val="3"/>
        <charset val="128"/>
      </rPr>
      <t>活動</t>
    </r>
    <rPh sb="0" eb="1">
      <t>ホン</t>
    </rPh>
    <rPh sb="1" eb="3">
      <t>ジギョウ</t>
    </rPh>
    <rPh sb="3" eb="5">
      <t>ケイカク</t>
    </rPh>
    <phoneticPr fontId="4"/>
  </si>
  <si>
    <t>前年度又は変更前の活動</t>
    <rPh sb="0" eb="3">
      <t>ゼンネンド</t>
    </rPh>
    <rPh sb="3" eb="4">
      <t>マタ</t>
    </rPh>
    <rPh sb="5" eb="7">
      <t>ヘンコウ</t>
    </rPh>
    <rPh sb="7" eb="8">
      <t>マエ</t>
    </rPh>
    <phoneticPr fontId="4"/>
  </si>
  <si>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カツドウカツドウカツドウ</t>
    </rPh>
    <phoneticPr fontId="4"/>
  </si>
  <si>
    <t>集計用の市町村コード一覧表</t>
    <rPh sb="0" eb="2">
      <t>シュウケイ</t>
    </rPh>
    <rPh sb="2" eb="3">
      <t>ヨウ</t>
    </rPh>
    <rPh sb="4" eb="7">
      <t>シチョウソン</t>
    </rPh>
    <rPh sb="10" eb="12">
      <t>イチラン</t>
    </rPh>
    <rPh sb="12" eb="13">
      <t>ヒョウ</t>
    </rPh>
    <phoneticPr fontId="4"/>
  </si>
  <si>
    <t>市町村コード</t>
    <rPh sb="0" eb="3">
      <t>シチョウソン</t>
    </rPh>
    <phoneticPr fontId="4"/>
  </si>
  <si>
    <t>市町村の確認用様式</t>
    <rPh sb="0" eb="3">
      <t>シチョウソン</t>
    </rPh>
    <rPh sb="4" eb="6">
      <t>カクニン</t>
    </rPh>
    <rPh sb="6" eb="7">
      <t>ヨウ</t>
    </rPh>
    <rPh sb="7" eb="9">
      <t>ヨウシキ</t>
    </rPh>
    <phoneticPr fontId="4"/>
  </si>
  <si>
    <t>別記3-1(3)</t>
    <rPh sb="0" eb="2">
      <t>ベッキ</t>
    </rPh>
    <phoneticPr fontId="4"/>
  </si>
  <si>
    <t>別記3-1(2)</t>
    <rPh sb="0" eb="2">
      <t>ベッキ</t>
    </rPh>
    <phoneticPr fontId="4"/>
  </si>
  <si>
    <t>別記3-1(1)</t>
    <rPh sb="0" eb="2">
      <t>ベッキ</t>
    </rPh>
    <phoneticPr fontId="4"/>
  </si>
  <si>
    <t>市町村が都道府県に報告する様式</t>
    <rPh sb="0" eb="3">
      <t>シチョウソン</t>
    </rPh>
    <rPh sb="4" eb="8">
      <t>トドウフケン</t>
    </rPh>
    <rPh sb="9" eb="11">
      <t>ホウコク</t>
    </rPh>
    <rPh sb="13" eb="15">
      <t>ヨウシキ</t>
    </rPh>
    <phoneticPr fontId="4"/>
  </si>
  <si>
    <t>市町村用</t>
    <rPh sb="0" eb="3">
      <t>シチョウソン</t>
    </rPh>
    <rPh sb="3" eb="4">
      <t>ヨウ</t>
    </rPh>
    <phoneticPr fontId="4"/>
  </si>
  <si>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4"/>
  </si>
  <si>
    <t>選択肢</t>
    <rPh sb="0" eb="3">
      <t>センタクシ</t>
    </rPh>
    <phoneticPr fontId="4"/>
  </si>
  <si>
    <t>提出の必要性</t>
    <rPh sb="0" eb="2">
      <t>テイシュツ</t>
    </rPh>
    <rPh sb="3" eb="5">
      <t>ヒツヨウ</t>
    </rPh>
    <rPh sb="5" eb="6">
      <t>セイ</t>
    </rPh>
    <phoneticPr fontId="4"/>
  </si>
  <si>
    <t>シート名</t>
    <rPh sb="3" eb="4">
      <t>メイ</t>
    </rPh>
    <phoneticPr fontId="4"/>
  </si>
  <si>
    <t>４．その他のシート（活動組織の方は入力不要です）</t>
    <rPh sb="4" eb="5">
      <t>タ</t>
    </rPh>
    <rPh sb="10" eb="12">
      <t>カツドウ</t>
    </rPh>
    <rPh sb="12" eb="14">
      <t>ソシキ</t>
    </rPh>
    <rPh sb="15" eb="16">
      <t>カタ</t>
    </rPh>
    <rPh sb="17" eb="19">
      <t>ニュウリョク</t>
    </rPh>
    <rPh sb="19" eb="21">
      <t>フヨウ</t>
    </rPh>
    <phoneticPr fontId="4"/>
  </si>
  <si>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4"/>
  </si>
  <si>
    <t>取組番号表</t>
    <rPh sb="0" eb="2">
      <t>トリクミ</t>
    </rPh>
    <rPh sb="2" eb="4">
      <t>バンゴウ</t>
    </rPh>
    <rPh sb="4" eb="5">
      <t>ヒョウ</t>
    </rPh>
    <phoneticPr fontId="4"/>
  </si>
  <si>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4"/>
  </si>
  <si>
    <t>取組番号早見表</t>
    <rPh sb="0" eb="1">
      <t>ト</t>
    </rPh>
    <rPh sb="1" eb="2">
      <t>ク</t>
    </rPh>
    <rPh sb="2" eb="4">
      <t>バンゴウ</t>
    </rPh>
    <rPh sb="4" eb="7">
      <t>ハヤミヒョウ</t>
    </rPh>
    <phoneticPr fontId="4"/>
  </si>
  <si>
    <t>３．取組番号表</t>
    <rPh sb="2" eb="3">
      <t>ト</t>
    </rPh>
    <rPh sb="3" eb="4">
      <t>ク</t>
    </rPh>
    <rPh sb="4" eb="6">
      <t>バンゴウ</t>
    </rPh>
    <rPh sb="6" eb="7">
      <t>ヒョウ</t>
    </rPh>
    <phoneticPr fontId="4"/>
  </si>
  <si>
    <t>　※持越金の額が規定以上になる場合のみ提出</t>
    <rPh sb="2" eb="5">
      <t>モチコシキン</t>
    </rPh>
    <rPh sb="6" eb="7">
      <t>ガク</t>
    </rPh>
    <rPh sb="8" eb="10">
      <t>キテイ</t>
    </rPh>
    <rPh sb="10" eb="12">
      <t>イジョウ</t>
    </rPh>
    <rPh sb="15" eb="17">
      <t>バアイ</t>
    </rPh>
    <rPh sb="19" eb="21">
      <t>テイシュツ</t>
    </rPh>
    <phoneticPr fontId="4"/>
  </si>
  <si>
    <t>必要に応じて</t>
    <rPh sb="0" eb="2">
      <t>ヒツヨウ</t>
    </rPh>
    <rPh sb="3" eb="4">
      <t>オウ</t>
    </rPh>
    <phoneticPr fontId="4"/>
  </si>
  <si>
    <t>持越金の使用予定表</t>
    <rPh sb="0" eb="2">
      <t>モチコシ</t>
    </rPh>
    <rPh sb="2" eb="3">
      <t>カネ</t>
    </rPh>
    <rPh sb="4" eb="6">
      <t>シヨウ</t>
    </rPh>
    <rPh sb="6" eb="8">
      <t>ヨテイ</t>
    </rPh>
    <rPh sb="8" eb="9">
      <t>ヒョウ</t>
    </rPh>
    <phoneticPr fontId="4"/>
  </si>
  <si>
    <t>様式第1-8号 実施状況報告書</t>
    <rPh sb="2" eb="3">
      <t>ダイ</t>
    </rPh>
    <phoneticPr fontId="4"/>
  </si>
  <si>
    <t>必須</t>
    <rPh sb="0" eb="2">
      <t>ヒッス</t>
    </rPh>
    <phoneticPr fontId="4"/>
  </si>
  <si>
    <t>報告書</t>
    <rPh sb="0" eb="3">
      <t>ホウコクショ</t>
    </rPh>
    <phoneticPr fontId="4"/>
  </si>
  <si>
    <t>様式第1-7号 金銭出納簿</t>
    <rPh sb="2" eb="3">
      <t>ダイ</t>
    </rPh>
    <phoneticPr fontId="4"/>
  </si>
  <si>
    <t>金銭出納簿</t>
    <rPh sb="0" eb="2">
      <t>キンセン</t>
    </rPh>
    <rPh sb="2" eb="5">
      <t>スイトウボ</t>
    </rPh>
    <phoneticPr fontId="4"/>
  </si>
  <si>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4"/>
  </si>
  <si>
    <t>必須に応じて</t>
    <rPh sb="0" eb="2">
      <t>ヒッス</t>
    </rPh>
    <rPh sb="3" eb="4">
      <t>オウ</t>
    </rPh>
    <phoneticPr fontId="4"/>
  </si>
  <si>
    <t>活動記録</t>
    <rPh sb="0" eb="2">
      <t>カツドウ</t>
    </rPh>
    <rPh sb="2" eb="4">
      <t>キロク</t>
    </rPh>
    <phoneticPr fontId="4"/>
  </si>
  <si>
    <t>書類名</t>
    <rPh sb="0" eb="2">
      <t>ショルイ</t>
    </rPh>
    <rPh sb="2" eb="3">
      <t>メイ</t>
    </rPh>
    <phoneticPr fontId="4"/>
  </si>
  <si>
    <t>２．実施状況の報告時に提出するもの</t>
    <rPh sb="2" eb="4">
      <t>ジッシ</t>
    </rPh>
    <rPh sb="4" eb="6">
      <t>ジョウキョウ</t>
    </rPh>
    <rPh sb="7" eb="9">
      <t>ホウコク</t>
    </rPh>
    <rPh sb="9" eb="10">
      <t>ジ</t>
    </rPh>
    <rPh sb="11" eb="13">
      <t>テイシュツ</t>
    </rPh>
    <phoneticPr fontId="4"/>
  </si>
  <si>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4"/>
  </si>
  <si>
    <t>別ファイル</t>
    <rPh sb="0" eb="1">
      <t>ベツ</t>
    </rPh>
    <phoneticPr fontId="4"/>
  </si>
  <si>
    <t>様式第1-5号 工事に関する確認書</t>
    <rPh sb="0" eb="2">
      <t>ヨウシキ</t>
    </rPh>
    <rPh sb="2" eb="3">
      <t>ダイ</t>
    </rPh>
    <rPh sb="6" eb="7">
      <t>ゴウ</t>
    </rPh>
    <phoneticPr fontId="4"/>
  </si>
  <si>
    <t>工事確認書</t>
    <rPh sb="0" eb="2">
      <t>コウジ</t>
    </rPh>
    <rPh sb="2" eb="5">
      <t>カクニンショ</t>
    </rPh>
    <phoneticPr fontId="4"/>
  </si>
  <si>
    <t>様式第1-4号 長寿命化整備計画書</t>
    <rPh sb="0" eb="2">
      <t>ヨウシキ</t>
    </rPh>
    <rPh sb="2" eb="3">
      <t>ダイ</t>
    </rPh>
    <rPh sb="6" eb="7">
      <t>ゴウ</t>
    </rPh>
    <rPh sb="8" eb="12">
      <t>チョウジュミョウカ</t>
    </rPh>
    <rPh sb="12" eb="14">
      <t>セイビ</t>
    </rPh>
    <rPh sb="14" eb="17">
      <t>ケイカクショ</t>
    </rPh>
    <phoneticPr fontId="4"/>
  </si>
  <si>
    <t>長寿命化整備計画</t>
    <rPh sb="0" eb="4">
      <t>チョウジュミョウカ</t>
    </rPh>
    <rPh sb="4" eb="6">
      <t>セイビ</t>
    </rPh>
    <rPh sb="6" eb="8">
      <t>ケイカク</t>
    </rPh>
    <phoneticPr fontId="4"/>
  </si>
  <si>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4"/>
  </si>
  <si>
    <t>活動組織の規約別紙（構成員一覧）</t>
    <rPh sb="0" eb="2">
      <t>カツドウ</t>
    </rPh>
    <rPh sb="2" eb="4">
      <t>ソシキ</t>
    </rPh>
    <rPh sb="5" eb="7">
      <t>キヤク</t>
    </rPh>
    <rPh sb="7" eb="9">
      <t>ベッシ</t>
    </rPh>
    <rPh sb="10" eb="13">
      <t>コウセイイン</t>
    </rPh>
    <rPh sb="13" eb="15">
      <t>イチラン</t>
    </rPh>
    <phoneticPr fontId="4"/>
  </si>
  <si>
    <t>必須（どちらかを提出）</t>
    <rPh sb="0" eb="2">
      <t>ヒッス</t>
    </rPh>
    <rPh sb="8" eb="10">
      <t>テイシュツ</t>
    </rPh>
    <phoneticPr fontId="4"/>
  </si>
  <si>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4"/>
  </si>
  <si>
    <t>田んぼダム位置図</t>
    <rPh sb="0" eb="1">
      <t>タ</t>
    </rPh>
    <rPh sb="5" eb="7">
      <t>イチ</t>
    </rPh>
    <rPh sb="7" eb="8">
      <t>ズ</t>
    </rPh>
    <phoneticPr fontId="4"/>
  </si>
  <si>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4"/>
  </si>
  <si>
    <t>位置図</t>
    <rPh sb="0" eb="2">
      <t>イチ</t>
    </rPh>
    <rPh sb="2" eb="3">
      <t>ズ</t>
    </rPh>
    <phoneticPr fontId="4"/>
  </si>
  <si>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</si>
  <si>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　加算措置</t>
    <rPh sb="1" eb="3">
      <t>カサン</t>
    </rPh>
    <rPh sb="3" eb="5">
      <t>ソチ</t>
    </rPh>
    <phoneticPr fontId="4"/>
  </si>
  <si>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4"/>
  </si>
  <si>
    <t>活動計画書</t>
    <rPh sb="0" eb="2">
      <t>カツドウ</t>
    </rPh>
    <rPh sb="2" eb="5">
      <t>ケイカクショ</t>
    </rPh>
    <phoneticPr fontId="4"/>
  </si>
  <si>
    <t>様式第1-3号 農業の有する多面的機能の発揮の促進に関する活動計画書</t>
    <rPh sb="0" eb="2">
      <t>ヨウシキ</t>
    </rPh>
    <rPh sb="2" eb="3">
      <t>ダイ</t>
    </rPh>
    <rPh sb="6" eb="7">
      <t>ゴウ</t>
    </rPh>
    <rPh sb="8" eb="10">
      <t>ノウギョウ</t>
    </rPh>
    <phoneticPr fontId="4"/>
  </si>
  <si>
    <t>様式１－３号</t>
    <rPh sb="0" eb="2">
      <t>ヨウシキ</t>
    </rPh>
    <rPh sb="5" eb="6">
      <t>ゴウ</t>
    </rPh>
    <phoneticPr fontId="4"/>
  </si>
  <si>
    <t>様式第1-2号 多面的機能発揮促進事業に関する計画</t>
    <rPh sb="0" eb="2">
      <t>ヨウシキ</t>
    </rPh>
    <rPh sb="2" eb="3">
      <t>ダイ</t>
    </rPh>
    <rPh sb="6" eb="7">
      <t>ゴウ</t>
    </rPh>
    <phoneticPr fontId="4"/>
  </si>
  <si>
    <t>様式１－２号</t>
    <rPh sb="0" eb="2">
      <t>ヨウシキ</t>
    </rPh>
    <rPh sb="5" eb="6">
      <t>ゴウ</t>
    </rPh>
    <phoneticPr fontId="4"/>
  </si>
  <si>
    <t>様式第1-1号 多面的機能発揮促進事業に関する計画の認定の申請について</t>
    <rPh sb="0" eb="2">
      <t>ヨウシキ</t>
    </rPh>
    <rPh sb="2" eb="3">
      <t>ダイ</t>
    </rPh>
    <rPh sb="6" eb="7">
      <t>ゴウ</t>
    </rPh>
    <phoneticPr fontId="4"/>
  </si>
  <si>
    <t>様式１－１号</t>
    <rPh sb="0" eb="2">
      <t>ヨウシキ</t>
    </rPh>
    <rPh sb="5" eb="6">
      <t>ゴウ</t>
    </rPh>
    <phoneticPr fontId="4"/>
  </si>
  <si>
    <t>１．事業計画の申請時に提出するもの</t>
    <rPh sb="2" eb="4">
      <t>ジギョウ</t>
    </rPh>
    <rPh sb="4" eb="6">
      <t>ケイカク</t>
    </rPh>
    <rPh sb="7" eb="9">
      <t>シンセイ</t>
    </rPh>
    <rPh sb="9" eb="10">
      <t>トキ</t>
    </rPh>
    <rPh sb="11" eb="13">
      <t>テイシュツ</t>
    </rPh>
    <phoneticPr fontId="4"/>
  </si>
  <si>
    <t>★提出書類と各シートの説明</t>
    <rPh sb="1" eb="3">
      <t>テイシュツ</t>
    </rPh>
    <rPh sb="3" eb="5">
      <t>ショルイ</t>
    </rPh>
    <rPh sb="6" eb="7">
      <t>カク</t>
    </rPh>
    <rPh sb="11" eb="13">
      <t>セツメイ</t>
    </rPh>
    <phoneticPr fontId="4"/>
  </si>
  <si>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4"/>
  </si>
  <si>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4"/>
  </si>
  <si>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4"/>
  </si>
  <si>
    <t>・活動組織の方が入力するセルには、この色が塗ってあります。</t>
    <rPh sb="1" eb="3">
      <t>カツドウ</t>
    </rPh>
    <rPh sb="3" eb="5">
      <t>ソシキ</t>
    </rPh>
    <rPh sb="6" eb="7">
      <t>カタ</t>
    </rPh>
    <rPh sb="8" eb="10">
      <t>ニュウリョク</t>
    </rPh>
    <phoneticPr fontId="4"/>
  </si>
  <si>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4"/>
  </si>
  <si>
    <t>・様式1-1号シートから順番に入力してください。</t>
    <rPh sb="1" eb="3">
      <t>ヨウシキ</t>
    </rPh>
    <rPh sb="6" eb="7">
      <t>ゴウ</t>
    </rPh>
    <phoneticPr fontId="4"/>
  </si>
  <si>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4"/>
  </si>
  <si>
    <t>代表者住所</t>
    <rPh sb="0" eb="3">
      <t>ダイヒョウシャ</t>
    </rPh>
    <rPh sb="3" eb="5">
      <t>ジュウショ</t>
    </rPh>
    <phoneticPr fontId="4"/>
  </si>
  <si>
    <t>代表者名</t>
    <rPh sb="0" eb="3">
      <t>ダイヒョウシャ</t>
    </rPh>
    <rPh sb="3" eb="4">
      <t>メイ</t>
    </rPh>
    <phoneticPr fontId="4"/>
  </si>
  <si>
    <t>対象組織名</t>
    <rPh sb="0" eb="2">
      <t>タイショウ</t>
    </rPh>
    <rPh sb="2" eb="5">
      <t>ソシキメイ</t>
    </rPh>
    <phoneticPr fontId="4"/>
  </si>
  <si>
    <t>　←　「市町村」まで記入してください。</t>
    <rPh sb="4" eb="7">
      <t>シチョウソン</t>
    </rPh>
    <phoneticPr fontId="4"/>
  </si>
  <si>
    <t>市町村名</t>
    <rPh sb="0" eb="4">
      <t>シチョウソンメイ</t>
    </rPh>
    <phoneticPr fontId="4"/>
  </si>
  <si>
    <t>　←　「都道府県」まで記入してください。</t>
    <rPh sb="4" eb="8">
      <t>トドウフケン</t>
    </rPh>
    <rPh sb="11" eb="13">
      <t>キニュウ</t>
    </rPh>
    <phoneticPr fontId="4"/>
  </si>
  <si>
    <t>都道府県名</t>
    <rPh sb="0" eb="4">
      <t>トドウフケン</t>
    </rPh>
    <rPh sb="4" eb="5">
      <t>メイ</t>
    </rPh>
    <phoneticPr fontId="4"/>
  </si>
  <si>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</si>
  <si>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加算措置</t>
    <rPh sb="0" eb="2">
      <t>カサン</t>
    </rPh>
    <rPh sb="2" eb="4">
      <t>ソチ</t>
    </rPh>
    <phoneticPr fontId="4"/>
  </si>
  <si>
    <t>・色が塗られているマスがありますが、これはパソコンで作成する方向けの目印です。
　色にかかわらず、必要な項目を記入してください。</t>
    <phoneticPr fontId="4"/>
  </si>
  <si>
    <t>・画面下の様式名を選択すると、入力する様式を切り替えることができます。
　左下の◀▶をクリックすることで、隠れている様式を表示させることができます。</t>
    <phoneticPr fontId="4"/>
  </si>
  <si>
    <t>★注意事項（手書きで様式を作成する場合）</t>
    <rPh sb="1" eb="3">
      <t>チュウイ</t>
    </rPh>
    <rPh sb="3" eb="5">
      <t>ジコウ</t>
    </rPh>
    <rPh sb="6" eb="8">
      <t>テガ</t>
    </rPh>
    <rPh sb="10" eb="12">
      <t>ヨウシキ</t>
    </rPh>
    <rPh sb="13" eb="15">
      <t>サクセイ</t>
    </rPh>
    <rPh sb="17" eb="19">
      <t>バアイ</t>
    </rPh>
    <phoneticPr fontId="4"/>
  </si>
  <si>
    <t>都道府県の同意書の写し（都道府県営土地改良施設の管理）</t>
    <phoneticPr fontId="4"/>
  </si>
  <si>
    <t>□</t>
  </si>
  <si>
    <t>３　その他</t>
  </si>
  <si>
    <t>３号事業（環境保全型農業直接支払交付金）</t>
    <phoneticPr fontId="4"/>
  </si>
  <si>
    <t>２号事業（中山間地域等直接支払交付金）</t>
    <phoneticPr fontId="4"/>
  </si>
  <si>
    <t>１号事業（多面的機能支払交付金）</t>
    <phoneticPr fontId="4"/>
  </si>
  <si>
    <t>■</t>
  </si>
  <si>
    <t>２　農業の有する多面的機能の発揮の促進に関する活動計画書</t>
  </si>
  <si>
    <t>１　事業計画</t>
  </si>
  <si>
    <t>記</t>
    <phoneticPr fontId="4"/>
  </si>
  <si>
    <t>長　殿</t>
    <rPh sb="0" eb="1">
      <t>チョウ</t>
    </rPh>
    <rPh sb="2" eb="3">
      <t>ドノ</t>
    </rPh>
    <phoneticPr fontId="4"/>
  </si>
  <si>
    <t>〇</t>
    <phoneticPr fontId="4"/>
  </si>
  <si>
    <t>（様式第１－１号）</t>
    <phoneticPr fontId="4"/>
  </si>
  <si>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4"/>
  </si>
  <si>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64"/>
  </si>
  <si>
    <t>４ 農業者団体等の構成員に係る事項</t>
  </si>
  <si>
    <t>　（例）活動計画書「Ⅰ．地区の概要」の「１．活動期間」のとおり。</t>
    <rPh sb="2" eb="3">
      <t>レイ</t>
    </rPh>
    <phoneticPr fontId="64"/>
  </si>
  <si>
    <t>３ 多面的機能発揮促進事業の実施期間</t>
  </si>
  <si>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4"/>
  </si>
  <si>
    <t xml:space="preserve"> 　 　　ロ　ロの活動</t>
    <phoneticPr fontId="4"/>
  </si>
  <si>
    <t>活動計画書「３．活動の計画」の「（１）農地維持支払」に記載のとおり。</t>
    <phoneticPr fontId="4"/>
  </si>
  <si>
    <t>（例）　イ　イの活動</t>
    <rPh sb="1" eb="2">
      <t>レイ</t>
    </rPh>
    <phoneticPr fontId="4"/>
  </si>
  <si>
    <t xml:space="preserve">  　 ２）活動の内容</t>
    <rPh sb="6" eb="8">
      <t>カツドウ</t>
    </rPh>
    <rPh sb="9" eb="11">
      <t>ナイヨウ</t>
    </rPh>
    <phoneticPr fontId="64"/>
  </si>
  <si>
    <t>（例）　活動計画書「Ⅰ．地区の概要」の「１．活動期間」及び「２．実施区域内の農用地、施設」並びに「（別添１）実施区域位置図」のとおり。</t>
    <rPh sb="1" eb="2">
      <t>レイ</t>
    </rPh>
    <rPh sb="32" eb="34">
      <t>ジッシ</t>
    </rPh>
    <phoneticPr fontId="64"/>
  </si>
  <si>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64"/>
  </si>
  <si>
    <t>　　① １号事業</t>
    <rPh sb="5" eb="6">
      <t>ゴウ</t>
    </rPh>
    <rPh sb="6" eb="8">
      <t>ジギョウ</t>
    </rPh>
    <phoneticPr fontId="64"/>
  </si>
  <si>
    <t>　（２）活動の内容等</t>
    <rPh sb="4" eb="6">
      <t>カツドウ</t>
    </rPh>
    <rPh sb="7" eb="9">
      <t>ナイヨウ</t>
    </rPh>
    <rPh sb="9" eb="10">
      <t>トウ</t>
    </rPh>
    <phoneticPr fontId="64"/>
  </si>
  <si>
    <t>　（例）農業の有する多面的機能の発揮の促進に関する活動計画書（以下「活動計画書」という。）「（別添１）実施区域位置図」のとおり。</t>
    <rPh sb="2" eb="3">
      <t>レイ</t>
    </rPh>
    <rPh sb="47" eb="49">
      <t>ベッテン</t>
    </rPh>
    <phoneticPr fontId="4"/>
  </si>
  <si>
    <t>　　② 実施区域</t>
    <phoneticPr fontId="64"/>
  </si>
  <si>
    <r>
      <t>４号事業</t>
    </r>
    <r>
      <rPr>
        <sz val="12"/>
        <color indexed="8"/>
        <rFont val="ＭＳ 明朝"/>
        <family val="1"/>
        <charset val="128"/>
      </rPr>
      <t>（その他農業の有する多面的機能の発揮の促進に資する事業）</t>
    </r>
    <phoneticPr fontId="64"/>
  </si>
  <si>
    <r>
      <t>３号事業</t>
    </r>
    <r>
      <rPr>
        <sz val="12"/>
        <color indexed="8"/>
        <rFont val="ＭＳ 明朝"/>
        <family val="1"/>
        <charset val="128"/>
      </rPr>
      <t>（環境保全型農業直接支払交付金）</t>
    </r>
    <phoneticPr fontId="64"/>
  </si>
  <si>
    <r>
      <t>２号事業</t>
    </r>
    <r>
      <rPr>
        <sz val="12"/>
        <color indexed="8"/>
        <rFont val="ＭＳ 明朝"/>
        <family val="1"/>
        <charset val="128"/>
      </rPr>
      <t>（中山間地域等直接支払交付金）</t>
    </r>
    <phoneticPr fontId="64"/>
  </si>
  <si>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64"/>
  </si>
  <si>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</si>
  <si>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64"/>
  </si>
  <si>
    <r>
      <t>１号事業</t>
    </r>
    <r>
      <rPr>
        <sz val="12"/>
        <color indexed="8"/>
        <rFont val="ＭＳ 明朝"/>
        <family val="1"/>
        <charset val="128"/>
      </rPr>
      <t>（多面的機能支払交付金）</t>
    </r>
    <phoneticPr fontId="64"/>
  </si>
  <si>
    <t>　　① 種類（実施するものに○を付すこと。）</t>
    <phoneticPr fontId="64"/>
  </si>
  <si>
    <t>　（１）多面的機能発揮促進事業の種類及び実施区域</t>
    <phoneticPr fontId="64"/>
  </si>
  <si>
    <t>２ 多面的機能発揮促進事業の内容</t>
    <phoneticPr fontId="64"/>
  </si>
  <si>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4"/>
  </si>
  <si>
    <t>２．目標</t>
    <rPh sb="2" eb="4">
      <t>モクヒョウ</t>
    </rPh>
    <phoneticPr fontId="64"/>
  </si>
  <si>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4"/>
  </si>
  <si>
    <t>１．現況</t>
    <rPh sb="2" eb="4">
      <t>ゲンキョウ</t>
    </rPh>
    <phoneticPr fontId="64"/>
  </si>
  <si>
    <t>１ 多面的機能発揮促進事業の目標</t>
    <phoneticPr fontId="64"/>
  </si>
  <si>
    <t>多面的機能発揮促進事業に関する計画</t>
    <rPh sb="9" eb="11">
      <t>ジギョウ</t>
    </rPh>
    <phoneticPr fontId="64"/>
  </si>
  <si>
    <t>（様式第１－２号）</t>
    <rPh sb="1" eb="3">
      <t>ヨウシキ</t>
    </rPh>
    <phoneticPr fontId="4"/>
  </si>
  <si>
    <t>　対象施設の位置図を添付し、長寿命化対策を行う施設について、活動内容、数量等を記載すること。</t>
    <rPh sb="14" eb="18">
      <t>チョウジュミョウカ</t>
    </rPh>
    <phoneticPr fontId="4"/>
  </si>
  <si>
    <t>（２）　施設の位置図</t>
    <rPh sb="4" eb="6">
      <t>シセツ</t>
    </rPh>
    <rPh sb="7" eb="10">
      <t>イチズ</t>
    </rPh>
    <phoneticPr fontId="4"/>
  </si>
  <si>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4"/>
  </si>
  <si>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4"/>
  </si>
  <si>
    <t>工事１件あたりの概算事業費</t>
    <rPh sb="0" eb="2">
      <t>コウジ</t>
    </rPh>
    <rPh sb="3" eb="4">
      <t>ケン</t>
    </rPh>
    <rPh sb="8" eb="10">
      <t>ガイサン</t>
    </rPh>
    <rPh sb="10" eb="13">
      <t>ジギョウヒ</t>
    </rPh>
    <phoneticPr fontId="4"/>
  </si>
  <si>
    <t>実施年度</t>
    <rPh sb="0" eb="2">
      <t>ジッシ</t>
    </rPh>
    <rPh sb="2" eb="4">
      <t>ネンド</t>
    </rPh>
    <phoneticPr fontId="4"/>
  </si>
  <si>
    <t>数量</t>
    <rPh sb="0" eb="2">
      <t>スウリョウ</t>
    </rPh>
    <phoneticPr fontId="4"/>
  </si>
  <si>
    <t>長寿命化対策の内容</t>
    <rPh sb="0" eb="4">
      <t>チョウジュミョウカ</t>
    </rPh>
    <rPh sb="4" eb="6">
      <t>タイサク</t>
    </rPh>
    <rPh sb="7" eb="9">
      <t>ナイヨウ</t>
    </rPh>
    <phoneticPr fontId="4"/>
  </si>
  <si>
    <t>機能診断結果
（劣化状況等）</t>
    <phoneticPr fontId="4"/>
  </si>
  <si>
    <t>施設の概要</t>
    <rPh sb="0" eb="2">
      <t>シセツ</t>
    </rPh>
    <rPh sb="3" eb="5">
      <t>ガイヨウ</t>
    </rPh>
    <phoneticPr fontId="4"/>
  </si>
  <si>
    <t>改修
年度</t>
    <rPh sb="0" eb="2">
      <t>カイシュウ</t>
    </rPh>
    <rPh sb="3" eb="5">
      <t>ネンド</t>
    </rPh>
    <phoneticPr fontId="4"/>
  </si>
  <si>
    <t>設置
年度</t>
    <rPh sb="0" eb="2">
      <t>セッチ</t>
    </rPh>
    <rPh sb="3" eb="5">
      <t>ネンド</t>
    </rPh>
    <phoneticPr fontId="4"/>
  </si>
  <si>
    <t>施設名</t>
    <rPh sb="0" eb="2">
      <t>シセツ</t>
    </rPh>
    <rPh sb="2" eb="3">
      <t>メイ</t>
    </rPh>
    <phoneticPr fontId="4"/>
  </si>
  <si>
    <t>番号</t>
    <rPh sb="0" eb="2">
      <t>バンゴウ</t>
    </rPh>
    <phoneticPr fontId="4"/>
  </si>
  <si>
    <t>（１）施設の機能診断結果及び長寿命化対策の計画等</t>
    <rPh sb="3" eb="5">
      <t>シセツ</t>
    </rPh>
    <rPh sb="6" eb="8">
      <t>キノウ</t>
    </rPh>
    <rPh sb="8" eb="10">
      <t>シンダン</t>
    </rPh>
    <rPh sb="10" eb="12">
      <t>ケッカ</t>
    </rPh>
    <rPh sb="12" eb="13">
      <t>オヨ</t>
    </rPh>
    <rPh sb="14" eb="18">
      <t>チョウジュミョウカ</t>
    </rPh>
    <rPh sb="18" eb="20">
      <t>タイサク</t>
    </rPh>
    <rPh sb="21" eb="23">
      <t>ケイカク</t>
    </rPh>
    <rPh sb="23" eb="24">
      <t>ナド</t>
    </rPh>
    <phoneticPr fontId="4"/>
  </si>
  <si>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4"/>
  </si>
  <si>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4"/>
  </si>
  <si>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1" eb="53">
      <t>キサイ</t>
    </rPh>
    <phoneticPr fontId="4"/>
  </si>
  <si>
    <t>＜留意事項＞</t>
    <phoneticPr fontId="4"/>
  </si>
  <si>
    <t>長寿命化整備計画書</t>
    <rPh sb="0" eb="4">
      <t>チョウジュミョウカ</t>
    </rPh>
    <rPh sb="4" eb="6">
      <t>セイビ</t>
    </rPh>
    <rPh sb="6" eb="9">
      <t>ケイカクショ</t>
    </rPh>
    <phoneticPr fontId="4"/>
  </si>
  <si>
    <t>組織名：</t>
    <rPh sb="0" eb="3">
      <t>ソシキメイ</t>
    </rPh>
    <phoneticPr fontId="4"/>
  </si>
  <si>
    <t>（様式第１－４号）</t>
    <phoneticPr fontId="69"/>
  </si>
  <si>
    <r>
      <rPr>
        <sz val="11"/>
        <color indexed="12"/>
        <rFont val="ＭＳ 明朝"/>
        <family val="1"/>
        <charset val="128"/>
      </rPr>
      <t>理事長　　　○○○○</t>
    </r>
    <r>
      <rPr>
        <sz val="11"/>
        <rFont val="ＭＳ 明朝"/>
        <family val="1"/>
        <charset val="128"/>
      </rPr>
      <t xml:space="preserve">　　　　 </t>
    </r>
    <phoneticPr fontId="4"/>
  </si>
  <si>
    <t>住　所　</t>
    <phoneticPr fontId="4"/>
  </si>
  <si>
    <t>○○土地改良区</t>
  </si>
  <si>
    <t>○○年○○月○○日</t>
    <phoneticPr fontId="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</si>
  <si>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4"/>
  </si>
  <si>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4"/>
  </si>
  <si>
    <t>（その他）</t>
  </si>
  <si>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</si>
  <si>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</si>
  <si>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4"/>
  </si>
  <si>
    <t>（工事の施行に関する条件）</t>
  </si>
  <si>
    <t>　　２　活動組織が資源向上支払交付金により行う活動は、別添「多面的機能支払交付金に係る活
　　　動計画書」のⅡに定めるとおりとする。</t>
    <phoneticPr fontId="4"/>
  </si>
  <si>
    <t>第１条　活動組織が行う多面的機能支払交付金に係る活動の対象となる施設及び活動期間は、別添
　　　「多面的機能支払交付金に係る活動計画書」のⅠに定めるとおりとする。</t>
    <phoneticPr fontId="4"/>
  </si>
  <si>
    <t>（活動の対象となる施設及び内容）</t>
  </si>
  <si>
    <t>記</t>
  </si>
  <si>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4"/>
  </si>
  <si>
    <t>工事に関する確認書</t>
  </si>
  <si>
    <t>（様式第１－５号）</t>
    <phoneticPr fontId="4"/>
  </si>
  <si>
    <t>活動に参加した最大人数</t>
    <rPh sb="0" eb="2">
      <t>カツドウ</t>
    </rPh>
    <rPh sb="3" eb="5">
      <t>サンカ</t>
    </rPh>
    <rPh sb="7" eb="9">
      <t>サイダイ</t>
    </rPh>
    <rPh sb="9" eb="11">
      <t>ニンズウ</t>
    </rPh>
    <phoneticPr fontId="4"/>
  </si>
  <si>
    <t>実施時間</t>
    <rPh sb="0" eb="2">
      <t>ジッシ</t>
    </rPh>
    <rPh sb="2" eb="4">
      <t>ジカン</t>
    </rPh>
    <phoneticPr fontId="4"/>
  </si>
  <si>
    <t>開始時刻</t>
    <rPh sb="0" eb="2">
      <t>カイシ</t>
    </rPh>
    <rPh sb="2" eb="4">
      <t>ジコク</t>
    </rPh>
    <phoneticPr fontId="4"/>
  </si>
  <si>
    <t>総参加
人数</t>
    <rPh sb="0" eb="1">
      <t>ソウ</t>
    </rPh>
    <rPh sb="1" eb="3">
      <t>サンカ</t>
    </rPh>
    <rPh sb="4" eb="6">
      <t>ニンズウ</t>
    </rPh>
    <phoneticPr fontId="4"/>
  </si>
  <si>
    <t>農業者
以外</t>
    <rPh sb="0" eb="3">
      <t>ノウギョウシャ</t>
    </rPh>
    <rPh sb="4" eb="6">
      <t>イガイ</t>
    </rPh>
    <phoneticPr fontId="4"/>
  </si>
  <si>
    <t>日付</t>
    <rPh sb="0" eb="2">
      <t>ヒヅケ</t>
    </rPh>
    <phoneticPr fontId="4"/>
  </si>
  <si>
    <t>備考（具体的な活動内容を記入）</t>
    <rPh sb="0" eb="2">
      <t>ビコウ</t>
    </rPh>
    <rPh sb="3" eb="6">
      <t>グタイテキ</t>
    </rPh>
    <rPh sb="7" eb="9">
      <t>カツドウ</t>
    </rPh>
    <rPh sb="9" eb="11">
      <t>ナイヨウ</t>
    </rPh>
    <rPh sb="12" eb="14">
      <t>キニュウ</t>
    </rPh>
    <phoneticPr fontId="4"/>
  </si>
  <si>
    <t>活動項目番号（左詰め）</t>
    <rPh sb="0" eb="2">
      <t>カツドウ</t>
    </rPh>
    <rPh sb="2" eb="4">
      <t>コウモク</t>
    </rPh>
    <rPh sb="4" eb="6">
      <t>バンゴウ</t>
    </rPh>
    <rPh sb="7" eb="8">
      <t>ヒダリ</t>
    </rPh>
    <rPh sb="8" eb="9">
      <t>ツ</t>
    </rPh>
    <phoneticPr fontId="4"/>
  </si>
  <si>
    <t>活動参加人数</t>
    <rPh sb="0" eb="2">
      <t>カツドウ</t>
    </rPh>
    <rPh sb="2" eb="4">
      <t>サンカ</t>
    </rPh>
    <rPh sb="4" eb="6">
      <t>ニンズウ</t>
    </rPh>
    <phoneticPr fontId="4"/>
  </si>
  <si>
    <t>活動実施日時</t>
    <rPh sb="0" eb="2">
      <t>カツドウ</t>
    </rPh>
    <rPh sb="2" eb="4">
      <t>ジッシ</t>
    </rPh>
    <rPh sb="4" eb="6">
      <t>ニチジ</t>
    </rPh>
    <phoneticPr fontId="4"/>
  </si>
  <si>
    <r>
      <t>★「活動項目番号」欄には、実施要領別記1-2の国が定める活動指針における</t>
    </r>
    <r>
      <rPr>
        <sz val="10"/>
        <color theme="1"/>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7">
      <t>カツドウ</t>
    </rPh>
    <rPh sb="157" eb="159">
      <t>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</si>
  <si>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</si>
  <si>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年度　多面的機能支払交付金　活動記録</t>
    <phoneticPr fontId="4"/>
  </si>
  <si>
    <t>○○</t>
    <phoneticPr fontId="4"/>
  </si>
  <si>
    <t>（様式第１－６号）</t>
    <phoneticPr fontId="69"/>
  </si>
  <si>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</si>
  <si>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安全施設の設置</t>
    <rPh sb="0" eb="2">
      <t>アンゼン</t>
    </rPh>
    <rPh sb="2" eb="4">
      <t>シセツ</t>
    </rPh>
    <rPh sb="5" eb="7">
      <t>セッチ</t>
    </rPh>
    <phoneticPr fontId="4"/>
  </si>
  <si>
    <t>ゲート・バルブの更新</t>
    <rPh sb="8" eb="10">
      <t>コウシン</t>
    </rPh>
    <phoneticPr fontId="4"/>
  </si>
  <si>
    <t>ため池（附帯施設）の更新等</t>
    <rPh sb="2" eb="3">
      <t>イケ</t>
    </rPh>
    <rPh sb="4" eb="6">
      <t>フタイ</t>
    </rPh>
    <rPh sb="6" eb="8">
      <t>シセツ</t>
    </rPh>
    <rPh sb="10" eb="12">
      <t>コウシン</t>
    </rPh>
    <rPh sb="12" eb="13">
      <t>トウ</t>
    </rPh>
    <phoneticPr fontId="4"/>
  </si>
  <si>
    <t>安全施設の補修</t>
    <rPh sb="0" eb="2">
      <t>アンゼン</t>
    </rPh>
    <rPh sb="2" eb="4">
      <t>シセツ</t>
    </rPh>
    <rPh sb="5" eb="7">
      <t>ホシュウ</t>
    </rPh>
    <phoneticPr fontId="4"/>
  </si>
  <si>
    <t>洪水吐の補修</t>
    <rPh sb="0" eb="2">
      <t>コウズイ</t>
    </rPh>
    <rPh sb="2" eb="3">
      <t>ハ</t>
    </rPh>
    <rPh sb="4" eb="6">
      <t>ホシュウ</t>
    </rPh>
    <phoneticPr fontId="4"/>
  </si>
  <si>
    <t>取水施設の補修</t>
    <rPh sb="0" eb="2">
      <t>シュスイ</t>
    </rPh>
    <rPh sb="2" eb="4">
      <t>シセツ</t>
    </rPh>
    <rPh sb="5" eb="7">
      <t>ホシュウ</t>
    </rPh>
    <phoneticPr fontId="4"/>
  </si>
  <si>
    <t>漏水箇所の補修</t>
    <rPh sb="0" eb="2">
      <t>ロウスイ</t>
    </rPh>
    <rPh sb="2" eb="4">
      <t>カショ</t>
    </rPh>
    <rPh sb="5" eb="7">
      <t>ホシュウ</t>
    </rPh>
    <phoneticPr fontId="4"/>
  </si>
  <si>
    <t>洗掘箇所の補修</t>
    <rPh sb="0" eb="1">
      <t>アラ</t>
    </rPh>
    <rPh sb="1" eb="2">
      <t>ホ</t>
    </rPh>
    <rPh sb="2" eb="4">
      <t>カショ</t>
    </rPh>
    <rPh sb="5" eb="7">
      <t>ホシュウ</t>
    </rPh>
    <phoneticPr fontId="4"/>
  </si>
  <si>
    <t>ため池の補修</t>
    <rPh sb="2" eb="3">
      <t>イケ</t>
    </rPh>
    <rPh sb="4" eb="6">
      <t>ホシュウ</t>
    </rPh>
    <phoneticPr fontId="4"/>
  </si>
  <si>
    <t>土側溝をコンクリート側溝に更新</t>
    <rPh sb="0" eb="1">
      <t>ツチ</t>
    </rPh>
    <rPh sb="1" eb="3">
      <t>ソッコウ</t>
    </rPh>
    <rPh sb="10" eb="12">
      <t>ソッコウ</t>
    </rPh>
    <rPh sb="13" eb="15">
      <t>コウシン</t>
    </rPh>
    <phoneticPr fontId="4"/>
  </si>
  <si>
    <t>側溝蓋の設置</t>
    <rPh sb="0" eb="2">
      <t>ソッコウ</t>
    </rPh>
    <rPh sb="2" eb="3">
      <t>フタ</t>
    </rPh>
    <rPh sb="4" eb="6">
      <t>セッチ</t>
    </rPh>
    <phoneticPr fontId="4"/>
  </si>
  <si>
    <t>未舗装農道を舗装（砂利、コンクリート、アスファルト）</t>
    <rPh sb="0" eb="1">
      <t>ミ</t>
    </rPh>
    <rPh sb="1" eb="3">
      <t>ホソウ</t>
    </rPh>
    <rPh sb="3" eb="5">
      <t>ノウドウ</t>
    </rPh>
    <rPh sb="6" eb="8">
      <t>ホソウ</t>
    </rPh>
    <rPh sb="9" eb="11">
      <t>ジャリ</t>
    </rPh>
    <phoneticPr fontId="4"/>
  </si>
  <si>
    <t>農道の更新等</t>
    <rPh sb="0" eb="2">
      <t>ノウドウ</t>
    </rPh>
    <rPh sb="3" eb="5">
      <t>コウシン</t>
    </rPh>
    <rPh sb="5" eb="6">
      <t>トウ</t>
    </rPh>
    <phoneticPr fontId="4"/>
  </si>
  <si>
    <t>農道側溝の補修</t>
    <rPh sb="0" eb="2">
      <t>ノウドウ</t>
    </rPh>
    <rPh sb="2" eb="4">
      <t>ソッコウ</t>
    </rPh>
    <rPh sb="5" eb="7">
      <t>ホシュウ</t>
    </rPh>
    <phoneticPr fontId="4"/>
  </si>
  <si>
    <t>舗装の打換え（一部）</t>
    <rPh sb="0" eb="2">
      <t>ホソウ</t>
    </rPh>
    <rPh sb="3" eb="4">
      <t>ウ</t>
    </rPh>
    <rPh sb="4" eb="5">
      <t>カ</t>
    </rPh>
    <rPh sb="7" eb="9">
      <t>イチブ</t>
    </rPh>
    <phoneticPr fontId="4"/>
  </si>
  <si>
    <t>農道路肩、農道法面の補修</t>
    <rPh sb="0" eb="2">
      <t>ノウドウ</t>
    </rPh>
    <rPh sb="2" eb="4">
      <t>ロカタ</t>
    </rPh>
    <rPh sb="5" eb="7">
      <t>ノウドウ</t>
    </rPh>
    <rPh sb="7" eb="9">
      <t>ノリメン</t>
    </rPh>
    <rPh sb="10" eb="12">
      <t>ホシュウ</t>
    </rPh>
    <phoneticPr fontId="4"/>
  </si>
  <si>
    <t>農道の補修</t>
    <rPh sb="0" eb="2">
      <t>ノウドウ</t>
    </rPh>
    <rPh sb="3" eb="5">
      <t>ホシュウ</t>
    </rPh>
    <phoneticPr fontId="4"/>
  </si>
  <si>
    <t>ゲート、ポンプの更新</t>
    <rPh sb="8" eb="10">
      <t>コウシン</t>
    </rPh>
    <phoneticPr fontId="4"/>
  </si>
  <si>
    <t>水路の更新</t>
    <rPh sb="0" eb="2">
      <t>スイロ</t>
    </rPh>
    <rPh sb="3" eb="5">
      <t>コウシン</t>
    </rPh>
    <phoneticPr fontId="4"/>
  </si>
  <si>
    <t>素掘り水路からコンクリート水路への更新</t>
    <rPh sb="0" eb="2">
      <t>スボ</t>
    </rPh>
    <rPh sb="3" eb="5">
      <t>スイロ</t>
    </rPh>
    <rPh sb="13" eb="15">
      <t>スイロ</t>
    </rPh>
    <rPh sb="17" eb="19">
      <t>コウシン</t>
    </rPh>
    <phoneticPr fontId="4"/>
  </si>
  <si>
    <t>水路の更新等</t>
    <rPh sb="0" eb="2">
      <t>スイロ</t>
    </rPh>
    <rPh sb="3" eb="5">
      <t>コウシン</t>
    </rPh>
    <rPh sb="5" eb="6">
      <t>トウ</t>
    </rPh>
    <phoneticPr fontId="4"/>
  </si>
  <si>
    <t>ゲート、ポンプの補修</t>
    <rPh sb="8" eb="10">
      <t>ホシュウ</t>
    </rPh>
    <phoneticPr fontId="4"/>
  </si>
  <si>
    <t>集水枡、分水枡の補修</t>
    <rPh sb="0" eb="2">
      <t>シュウスイ</t>
    </rPh>
    <rPh sb="2" eb="3">
      <t>マス</t>
    </rPh>
    <rPh sb="4" eb="6">
      <t>ブンスイ</t>
    </rPh>
    <rPh sb="6" eb="7">
      <t>マス</t>
    </rPh>
    <rPh sb="8" eb="10">
      <t>ホシュウ</t>
    </rPh>
    <phoneticPr fontId="4"/>
  </si>
  <si>
    <t>U字フリューム等既設水路の再布設</t>
    <rPh sb="1" eb="2">
      <t>ジ</t>
    </rPh>
    <rPh sb="7" eb="8">
      <t>トウ</t>
    </rPh>
    <rPh sb="8" eb="10">
      <t>キセツ</t>
    </rPh>
    <rPh sb="10" eb="12">
      <t>スイロ</t>
    </rPh>
    <rPh sb="13" eb="14">
      <t>サイ</t>
    </rPh>
    <rPh sb="14" eb="16">
      <t>フセツ</t>
    </rPh>
    <phoneticPr fontId="4"/>
  </si>
  <si>
    <t>水路側壁の嵩上げ</t>
    <rPh sb="0" eb="2">
      <t>スイロ</t>
    </rPh>
    <rPh sb="2" eb="4">
      <t>ソクヘキ</t>
    </rPh>
    <rPh sb="5" eb="7">
      <t>カサア</t>
    </rPh>
    <phoneticPr fontId="4"/>
  </si>
  <si>
    <t>水路の老朽化部分の補修</t>
    <rPh sb="0" eb="2">
      <t>スイロ</t>
    </rPh>
    <rPh sb="3" eb="6">
      <t>ロウキュウカ</t>
    </rPh>
    <rPh sb="6" eb="8">
      <t>ブブン</t>
    </rPh>
    <rPh sb="9" eb="11">
      <t>ホシュウ</t>
    </rPh>
    <phoneticPr fontId="4"/>
  </si>
  <si>
    <t>水路の破損部分の補修</t>
    <rPh sb="0" eb="2">
      <t>スイロ</t>
    </rPh>
    <rPh sb="3" eb="5">
      <t>ハソン</t>
    </rPh>
    <rPh sb="5" eb="7">
      <t>ブブン</t>
    </rPh>
    <rPh sb="8" eb="10">
      <t>ホシュウ</t>
    </rPh>
    <phoneticPr fontId="4"/>
  </si>
  <si>
    <t>水路の補修</t>
    <rPh sb="0" eb="2">
      <t>スイロ</t>
    </rPh>
    <rPh sb="3" eb="5">
      <t>ホシュウ</t>
    </rPh>
    <phoneticPr fontId="4"/>
  </si>
  <si>
    <t>３（長寿命化）</t>
    <rPh sb="2" eb="6">
      <t>チョウジュミョウカ</t>
    </rPh>
    <phoneticPr fontId="4"/>
  </si>
  <si>
    <t>テーマ</t>
  </si>
  <si>
    <t>取組の内容（平成30年度までの取組名）</t>
    <rPh sb="0" eb="2">
      <t>トリクミ</t>
    </rPh>
    <rPh sb="3" eb="5">
      <t>ナイヨウ</t>
    </rPh>
    <rPh sb="6" eb="8">
      <t>ヘイセイ</t>
    </rPh>
    <rPh sb="10" eb="12">
      <t>ネンド</t>
    </rPh>
    <rPh sb="15" eb="17">
      <t>トリクミ</t>
    </rPh>
    <rPh sb="17" eb="18">
      <t>メイ</t>
    </rPh>
    <phoneticPr fontId="4"/>
  </si>
  <si>
    <t>活動項目番号</t>
    <rPh sb="0" eb="2">
      <t>カツドウ</t>
    </rPh>
    <rPh sb="2" eb="4">
      <t>コウモク</t>
    </rPh>
    <rPh sb="4" eb="6">
      <t>バンゴウ</t>
    </rPh>
    <phoneticPr fontId="4"/>
  </si>
  <si>
    <t>活動項目</t>
    <rPh sb="0" eb="2">
      <t>カツドウ</t>
    </rPh>
    <rPh sb="2" eb="4">
      <t>コウモク</t>
    </rPh>
    <phoneticPr fontId="69"/>
  </si>
  <si>
    <t>活動区分</t>
    <rPh sb="2" eb="4">
      <t>クブン</t>
    </rPh>
    <phoneticPr fontId="69"/>
  </si>
  <si>
    <t>【資源向上活動（施設の長寿命化のための活動）】</t>
    <rPh sb="8" eb="10">
      <t>シセツ</t>
    </rPh>
    <rPh sb="11" eb="15">
      <t>チョウジュミョウカ</t>
    </rPh>
    <phoneticPr fontId="4"/>
  </si>
  <si>
    <t>広報活動</t>
    <rPh sb="0" eb="2">
      <t>コウホウ</t>
    </rPh>
    <rPh sb="2" eb="4">
      <t>カツドウ</t>
    </rPh>
    <phoneticPr fontId="4"/>
  </si>
  <si>
    <t>広報活動・農的関係人口の拡大</t>
    <rPh sb="0" eb="2">
      <t>コウホウ</t>
    </rPh>
    <rPh sb="2" eb="4">
      <t>カツドウ</t>
    </rPh>
    <rPh sb="5" eb="11">
      <t>ノウテキカンケイジンコウ</t>
    </rPh>
    <rPh sb="12" eb="14">
      <t>カクダイ</t>
    </rPh>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</si>
  <si>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</si>
  <si>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農村文化の伝承を通じた
農村コミュニティの強化</t>
    <phoneticPr fontId="4"/>
  </si>
  <si>
    <t>医療・福祉との連携</t>
    <rPh sb="0" eb="2">
      <t>イリョウ</t>
    </rPh>
    <rPh sb="3" eb="5">
      <t>フクシ</t>
    </rPh>
    <rPh sb="7" eb="9">
      <t>レンケイ</t>
    </rPh>
    <phoneticPr fontId="4"/>
  </si>
  <si>
    <t>医療・福祉との連携</t>
  </si>
  <si>
    <t>農村環境保全活動の幅広い展開</t>
    <rPh sb="0" eb="2">
      <t>ノウソン</t>
    </rPh>
    <rPh sb="2" eb="4">
      <t>カンキョウ</t>
    </rPh>
    <rPh sb="4" eb="6">
      <t>ホゼン</t>
    </rPh>
    <rPh sb="6" eb="8">
      <t>カツドウ</t>
    </rPh>
    <rPh sb="9" eb="11">
      <t>ハバヒロ</t>
    </rPh>
    <rPh sb="12" eb="14">
      <t>テンカイ</t>
    </rPh>
    <phoneticPr fontId="4"/>
  </si>
  <si>
    <t>農村環境保全活動の幅広い展開</t>
  </si>
  <si>
    <t>防災・減災力の強化</t>
    <rPh sb="0" eb="2">
      <t>ボウサイ</t>
    </rPh>
    <rPh sb="3" eb="5">
      <t>ゲンサイ</t>
    </rPh>
    <rPh sb="5" eb="6">
      <t>リョク</t>
    </rPh>
    <rPh sb="7" eb="9">
      <t>キョウカ</t>
    </rPh>
    <phoneticPr fontId="4"/>
  </si>
  <si>
    <t>防災・減災力の強化</t>
  </si>
  <si>
    <t>地域住民による直営施工</t>
    <rPh sb="0" eb="2">
      <t>チイキ</t>
    </rPh>
    <rPh sb="2" eb="4">
      <t>ジュウミン</t>
    </rPh>
    <rPh sb="7" eb="9">
      <t>チョクエイ</t>
    </rPh>
    <rPh sb="9" eb="11">
      <t>セコウ</t>
    </rPh>
    <phoneticPr fontId="4"/>
  </si>
  <si>
    <t>地域住民による直営施工</t>
  </si>
  <si>
    <t>農地周りの共同活動の強化</t>
    <rPh sb="0" eb="2">
      <t>ノウチ</t>
    </rPh>
    <rPh sb="2" eb="3">
      <t>マワ</t>
    </rPh>
    <rPh sb="5" eb="7">
      <t>キョウドウ</t>
    </rPh>
    <rPh sb="7" eb="9">
      <t>カツドウ</t>
    </rPh>
    <rPh sb="10" eb="12">
      <t>キョウカ</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</si>
  <si>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</si>
  <si>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遊休農地の有効活用</t>
    <rPh sb="0" eb="2">
      <t>ユウキュウ</t>
    </rPh>
    <rPh sb="2" eb="4">
      <t>ノウチ</t>
    </rPh>
    <rPh sb="5" eb="7">
      <t>ユウコウ</t>
    </rPh>
    <rPh sb="7" eb="9">
      <t>カツヨウ</t>
    </rPh>
    <phoneticPr fontId="4"/>
  </si>
  <si>
    <t>遊休農地の有効活用</t>
  </si>
  <si>
    <t>増進活動</t>
    <phoneticPr fontId="4"/>
  </si>
  <si>
    <t>２（資源向上）</t>
    <rPh sb="2" eb="4">
      <t>シゲン</t>
    </rPh>
    <rPh sb="4" eb="6">
      <t>コウジョウ</t>
    </rPh>
    <phoneticPr fontId="4"/>
  </si>
  <si>
    <t>（多面的機能の増進を図る活動）</t>
    <phoneticPr fontId="4"/>
  </si>
  <si>
    <t>地域内の規制等の取り決め</t>
    <rPh sb="0" eb="2">
      <t>チイキ</t>
    </rPh>
    <rPh sb="2" eb="3">
      <t>ナイ</t>
    </rPh>
    <rPh sb="4" eb="6">
      <t>キセイ</t>
    </rPh>
    <rPh sb="6" eb="7">
      <t>トウ</t>
    </rPh>
    <rPh sb="8" eb="9">
      <t>ト</t>
    </rPh>
    <rPh sb="10" eb="11">
      <t>キ</t>
    </rPh>
    <phoneticPr fontId="4"/>
  </si>
  <si>
    <t>行政機関等との連携</t>
    <rPh sb="0" eb="2">
      <t>ギョウセイ</t>
    </rPh>
    <rPh sb="2" eb="4">
      <t>キカン</t>
    </rPh>
    <rPh sb="4" eb="5">
      <t>トウ</t>
    </rPh>
    <rPh sb="7" eb="9">
      <t>レンケイ</t>
    </rPh>
    <phoneticPr fontId="4"/>
  </si>
  <si>
    <t>学校教育等との連携</t>
    <rPh sb="0" eb="2">
      <t>ガッコウ</t>
    </rPh>
    <rPh sb="2" eb="4">
      <t>キョウイク</t>
    </rPh>
    <rPh sb="4" eb="5">
      <t>トウ</t>
    </rPh>
    <rPh sb="7" eb="9">
      <t>レンケイ</t>
    </rPh>
    <phoneticPr fontId="4"/>
  </si>
  <si>
    <t>地域住民等との交流活動</t>
    <rPh sb="0" eb="2">
      <t>チイキ</t>
    </rPh>
    <rPh sb="2" eb="4">
      <t>ジュウミン</t>
    </rPh>
    <rPh sb="4" eb="5">
      <t>トウ</t>
    </rPh>
    <rPh sb="7" eb="9">
      <t>コウリュウ</t>
    </rPh>
    <rPh sb="9" eb="11">
      <t>カツドウ</t>
    </rPh>
    <phoneticPr fontId="4"/>
  </si>
  <si>
    <t>啓発活動</t>
    <rPh sb="0" eb="2">
      <t>ケイハツ</t>
    </rPh>
    <rPh sb="2" eb="4">
      <t>カツドウ</t>
    </rPh>
    <phoneticPr fontId="4"/>
  </si>
  <si>
    <t>啓発・普及活動</t>
    <rPh sb="0" eb="2">
      <t>ケイハツ</t>
    </rPh>
    <rPh sb="3" eb="5">
      <t>フキュウ</t>
    </rPh>
    <rPh sb="5" eb="7">
      <t>カツドウ</t>
    </rPh>
    <phoneticPr fontId="4"/>
  </si>
  <si>
    <t>地域資源の活用・資源循環のための活動</t>
    <rPh sb="0" eb="2">
      <t>チイキ</t>
    </rPh>
    <rPh sb="2" eb="4">
      <t>シゲン</t>
    </rPh>
    <rPh sb="5" eb="7">
      <t>カツヨウ</t>
    </rPh>
    <rPh sb="8" eb="10">
      <t>シゲン</t>
    </rPh>
    <rPh sb="10" eb="12">
      <t>ジュンカン</t>
    </rPh>
    <rPh sb="16" eb="18">
      <t>カツドウ</t>
    </rPh>
    <phoneticPr fontId="4"/>
  </si>
  <si>
    <t>地域資源の活用・資源循環活動</t>
  </si>
  <si>
    <t>資源循環</t>
  </si>
  <si>
    <t>水源かん養林の保全</t>
    <rPh sb="0" eb="2">
      <t>スイゲン</t>
    </rPh>
    <rPh sb="4" eb="5">
      <t>ヨウ</t>
    </rPh>
    <rPh sb="5" eb="6">
      <t>ハヤシ</t>
    </rPh>
    <rPh sb="7" eb="9">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</si>
  <si>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</si>
  <si>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水田の地下水かん養機能向上活動、
水源かん養林の保全</t>
    <rPh sb="17" eb="19">
      <t>スイゲン</t>
    </rPh>
    <rPh sb="21" eb="22">
      <t>ヨウ</t>
    </rPh>
    <rPh sb="22" eb="23">
      <t>ハヤシ</t>
    </rPh>
    <rPh sb="24" eb="26">
      <t>ホゼン</t>
    </rPh>
    <phoneticPr fontId="4"/>
  </si>
  <si>
    <t>水田の貯留機能向上活動</t>
    <rPh sb="0" eb="2">
      <t>スイデン</t>
    </rPh>
    <rPh sb="3" eb="5">
      <t>チョリュウ</t>
    </rPh>
    <rPh sb="5" eb="7">
      <t>キノウ</t>
    </rPh>
    <rPh sb="7" eb="9">
      <t>コウジョウ</t>
    </rPh>
    <rPh sb="9" eb="11">
      <t>カツドウ</t>
    </rPh>
    <phoneticPr fontId="4"/>
  </si>
  <si>
    <t>水田の貯留機能向上活動</t>
  </si>
  <si>
    <t>水田貯留機能増進・
地下水かん養</t>
    <phoneticPr fontId="4"/>
  </si>
  <si>
    <t>農用地からの風塵の防止活動</t>
    <rPh sb="0" eb="3">
      <t>ノウヨウチ</t>
    </rPh>
    <rPh sb="6" eb="8">
      <t>フウジン</t>
    </rPh>
    <rPh sb="9" eb="11">
      <t>ボウシ</t>
    </rPh>
    <rPh sb="11" eb="13">
      <t>カツドウ</t>
    </rPh>
    <phoneticPr fontId="4"/>
  </si>
  <si>
    <t>伝統的施設や農法の保全・実施</t>
    <rPh sb="0" eb="3">
      <t>デントウテキ</t>
    </rPh>
    <rPh sb="3" eb="5">
      <t>シセツ</t>
    </rPh>
    <rPh sb="6" eb="8">
      <t>ノウホウ</t>
    </rPh>
    <rPh sb="9" eb="11">
      <t>ホゼン</t>
    </rPh>
    <rPh sb="12" eb="14">
      <t>ジッシ</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</si>
  <si>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</si>
  <si>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</si>
  <si>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施設等の定期的な巡回点検・清掃</t>
    <rPh sb="0" eb="2">
      <t>シセツ</t>
    </rPh>
    <rPh sb="2" eb="3">
      <t>トウ</t>
    </rPh>
    <rPh sb="4" eb="7">
      <t>テイキテキ</t>
    </rPh>
    <rPh sb="8" eb="10">
      <t>ジュンカイ</t>
    </rPh>
    <rPh sb="10" eb="12">
      <t>テンケン</t>
    </rPh>
    <rPh sb="13" eb="15">
      <t>セイソウ</t>
    </rPh>
    <phoneticPr fontId="4"/>
  </si>
  <si>
    <t>施設等の定期的な巡回点検・清掃</t>
  </si>
  <si>
    <t>農用地等を活用した景観形成活動</t>
    <rPh sb="0" eb="3">
      <t>ノウヨウチ</t>
    </rPh>
    <rPh sb="3" eb="4">
      <t>トウ</t>
    </rPh>
    <rPh sb="5" eb="7">
      <t>カツヨウ</t>
    </rPh>
    <rPh sb="9" eb="11">
      <t>ケイカン</t>
    </rPh>
    <rPh sb="11" eb="13">
      <t>ケイセイ</t>
    </rPh>
    <rPh sb="13" eb="15">
      <t>カツドウ</t>
    </rPh>
    <phoneticPr fontId="4"/>
  </si>
  <si>
    <t>景観形成のための施設への植栽等</t>
    <rPh sb="0" eb="2">
      <t>ケイカン</t>
    </rPh>
    <rPh sb="2" eb="4">
      <t>ケイセイ</t>
    </rPh>
    <rPh sb="8" eb="10">
      <t>シセツ</t>
    </rPh>
    <rPh sb="12" eb="14">
      <t>ショクサイ</t>
    </rPh>
    <rPh sb="14" eb="15">
      <t>トウ</t>
    </rPh>
    <phoneticPr fontId="4"/>
  </si>
  <si>
    <t>植栽等の景観形成活動</t>
    <rPh sb="0" eb="2">
      <t>ショクサイ</t>
    </rPh>
    <rPh sb="2" eb="3">
      <t>トウ</t>
    </rPh>
    <rPh sb="4" eb="6">
      <t>ケイカン</t>
    </rPh>
    <rPh sb="6" eb="8">
      <t>ケイセイ</t>
    </rPh>
    <rPh sb="8" eb="10">
      <t>カツドウ</t>
    </rPh>
    <phoneticPr fontId="4"/>
  </si>
  <si>
    <t>景観形成・
生活環境保全</t>
    <phoneticPr fontId="4"/>
  </si>
  <si>
    <t>管理作業の省力化による水資源の保全</t>
    <rPh sb="0" eb="2">
      <t>カンリ</t>
    </rPh>
    <rPh sb="2" eb="4">
      <t>サギョウ</t>
    </rPh>
    <rPh sb="5" eb="8">
      <t>ショウリョクカ</t>
    </rPh>
    <rPh sb="11" eb="14">
      <t>ミズシゲン</t>
    </rPh>
    <rPh sb="15" eb="17">
      <t>ホゼン</t>
    </rPh>
    <phoneticPr fontId="4"/>
  </si>
  <si>
    <t>非かんがい期における通水</t>
    <rPh sb="0" eb="1">
      <t>ヒ</t>
    </rPh>
    <rPh sb="5" eb="6">
      <t>キ</t>
    </rPh>
    <rPh sb="10" eb="12">
      <t>ツウスイ</t>
    </rPh>
    <phoneticPr fontId="4"/>
  </si>
  <si>
    <t>循環かんがいの実施</t>
    <rPh sb="0" eb="2">
      <t>ジュンカン</t>
    </rPh>
    <rPh sb="7" eb="9">
      <t>ジッシ</t>
    </rPh>
    <phoneticPr fontId="4"/>
  </si>
  <si>
    <t>水田からの排水（濁水）管理</t>
    <rPh sb="0" eb="2">
      <t>スイデン</t>
    </rPh>
    <rPh sb="5" eb="7">
      <t>ハイスイ</t>
    </rPh>
    <rPh sb="8" eb="10">
      <t>ダクスイ</t>
    </rPh>
    <rPh sb="11" eb="13">
      <t>カンリ</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</si>
  <si>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</si>
  <si>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その他（水質保全）</t>
    <rPh sb="2" eb="3">
      <t>タ</t>
    </rPh>
    <rPh sb="4" eb="6">
      <t>スイシツ</t>
    </rPh>
    <rPh sb="6" eb="8">
      <t>ホゼン</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</si>
  <si>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</si>
  <si>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沈砂池の適正管理</t>
    <rPh sb="0" eb="1">
      <t>チン</t>
    </rPh>
    <rPh sb="1" eb="2">
      <t>サ</t>
    </rPh>
    <rPh sb="2" eb="3">
      <t>イケ</t>
    </rPh>
    <rPh sb="4" eb="6">
      <t>テキセイ</t>
    </rPh>
    <rPh sb="6" eb="8">
      <t>カンリ</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</si>
  <si>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</si>
  <si>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畑からの土砂流出対策</t>
    <rPh sb="0" eb="1">
      <t>ハタケ</t>
    </rPh>
    <rPh sb="4" eb="6">
      <t>ドシャ</t>
    </rPh>
    <rPh sb="6" eb="8">
      <t>リュウシュツ</t>
    </rPh>
    <rPh sb="8" eb="10">
      <t>タイサク</t>
    </rPh>
    <phoneticPr fontId="4"/>
  </si>
  <si>
    <t>水質モニタリングの実施・記録管理</t>
    <rPh sb="0" eb="2">
      <t>スイシツ</t>
    </rPh>
    <rPh sb="9" eb="11">
      <t>ジッシ</t>
    </rPh>
    <rPh sb="12" eb="14">
      <t>キロク</t>
    </rPh>
    <rPh sb="14" eb="16">
      <t>カンリ</t>
    </rPh>
    <phoneticPr fontId="4"/>
  </si>
  <si>
    <t>水質モニタリングの実施・記録管理</t>
  </si>
  <si>
    <t>希少種の監視</t>
    <rPh sb="0" eb="3">
      <t>キショウシュ</t>
    </rPh>
    <rPh sb="4" eb="6">
      <t>カンシ</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</si>
  <si>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</si>
  <si>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生物の生活史を考慮した適正管理</t>
    <rPh sb="0" eb="2">
      <t>セイブツ</t>
    </rPh>
    <rPh sb="3" eb="6">
      <t>セイカツシ</t>
    </rPh>
    <rPh sb="7" eb="9">
      <t>コウリョ</t>
    </rPh>
    <rPh sb="11" eb="13">
      <t>テキセイ</t>
    </rPh>
    <rPh sb="13" eb="15">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</si>
  <si>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</si>
  <si>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</si>
  <si>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その他（生態系保全）</t>
    <rPh sb="2" eb="3">
      <t>タ</t>
    </rPh>
    <rPh sb="4" eb="7">
      <t>セイタイケイ</t>
    </rPh>
    <rPh sb="7" eb="9">
      <t>ホゼン</t>
    </rPh>
    <phoneticPr fontId="4"/>
  </si>
  <si>
    <t>外来種の駆除</t>
    <rPh sb="0" eb="3">
      <t>ガイライシュ</t>
    </rPh>
    <rPh sb="4" eb="6">
      <t>クジョ</t>
    </rPh>
    <phoneticPr fontId="4"/>
  </si>
  <si>
    <t>外来種の駆除</t>
  </si>
  <si>
    <t>生物の生息状況の把握</t>
    <rPh sb="0" eb="2">
      <t>セイブツ</t>
    </rPh>
    <rPh sb="3" eb="5">
      <t>セイソク</t>
    </rPh>
    <rPh sb="5" eb="7">
      <t>ジョウキョウ</t>
    </rPh>
    <rPh sb="8" eb="10">
      <t>ハアク</t>
    </rPh>
    <phoneticPr fontId="4"/>
  </si>
  <si>
    <t>生物の生息状況の把握</t>
  </si>
  <si>
    <t>生態系保全</t>
  </si>
  <si>
    <t>資源循環に係る地域計画の策定</t>
    <rPh sb="0" eb="2">
      <t>シゲン</t>
    </rPh>
    <rPh sb="2" eb="4">
      <t>ジュンカン</t>
    </rPh>
    <rPh sb="5" eb="6">
      <t>カカ</t>
    </rPh>
    <rPh sb="7" eb="9">
      <t>チイキ</t>
    </rPh>
    <rPh sb="9" eb="11">
      <t>ケイカク</t>
    </rPh>
    <rPh sb="12" eb="14">
      <t>サクテイ</t>
    </rPh>
    <phoneticPr fontId="4"/>
  </si>
  <si>
    <t>資源循環計画の策定</t>
  </si>
  <si>
    <t>地下水かん養に係る地域計画の策定</t>
    <rPh sb="0" eb="3">
      <t>チカスイ</t>
    </rPh>
    <rPh sb="5" eb="6">
      <t>ヨウ</t>
    </rPh>
    <rPh sb="7" eb="8">
      <t>カカ</t>
    </rPh>
    <rPh sb="9" eb="11">
      <t>チイキ</t>
    </rPh>
    <rPh sb="11" eb="13">
      <t>ケイカク</t>
    </rPh>
    <rPh sb="14" eb="16">
      <t>サクテイ</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</si>
  <si>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</si>
  <si>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</si>
  <si>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</si>
  <si>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景観形成計画、
生活環境保全計画の策定</t>
    <rPh sb="4" eb="6">
      <t>ケイカク</t>
    </rPh>
    <phoneticPr fontId="4"/>
  </si>
  <si>
    <t>農地の保全に係る計画の策定</t>
    <rPh sb="0" eb="2">
      <t>ノウチ</t>
    </rPh>
    <rPh sb="3" eb="5">
      <t>ホゼン</t>
    </rPh>
    <rPh sb="6" eb="7">
      <t>カカ</t>
    </rPh>
    <rPh sb="8" eb="10">
      <t>ケイカク</t>
    </rPh>
    <rPh sb="11" eb="13">
      <t>サクテイ</t>
    </rPh>
    <phoneticPr fontId="4"/>
  </si>
  <si>
    <t>水質保全計画の策定</t>
    <rPh sb="0" eb="2">
      <t>スイシツ</t>
    </rPh>
    <rPh sb="2" eb="4">
      <t>ホゼン</t>
    </rPh>
    <rPh sb="4" eb="6">
      <t>ケイカク</t>
    </rPh>
    <rPh sb="7" eb="9">
      <t>サクテイ</t>
    </rPh>
    <phoneticPr fontId="4"/>
  </si>
  <si>
    <t>水質保全計画、農地保全計画の策定</t>
    <rPh sb="7" eb="9">
      <t>ノウチ</t>
    </rPh>
    <rPh sb="9" eb="11">
      <t>ホゼン</t>
    </rPh>
    <rPh sb="11" eb="13">
      <t>ケイカク</t>
    </rPh>
    <rPh sb="14" eb="16">
      <t>サクテイ</t>
    </rPh>
    <phoneticPr fontId="4"/>
  </si>
  <si>
    <t>水質保全</t>
  </si>
  <si>
    <t>生物多様性保全計画の策定</t>
    <rPh sb="0" eb="2">
      <t>セイブツ</t>
    </rPh>
    <rPh sb="2" eb="5">
      <t>タヨウセイ</t>
    </rPh>
    <rPh sb="5" eb="7">
      <t>ホゼン</t>
    </rPh>
    <rPh sb="7" eb="9">
      <t>ケイカク</t>
    </rPh>
    <rPh sb="10" eb="12">
      <t>サクテイ</t>
    </rPh>
    <phoneticPr fontId="4"/>
  </si>
  <si>
    <t>生物多様性保全計画の策定</t>
  </si>
  <si>
    <t>（農村環境保全活動）</t>
    <phoneticPr fontId="4"/>
  </si>
  <si>
    <t>遮光施設の補修等</t>
    <rPh sb="0" eb="2">
      <t>シャコウ</t>
    </rPh>
    <rPh sb="2" eb="4">
      <t>シセツ</t>
    </rPh>
    <rPh sb="5" eb="7">
      <t>ホシュウ</t>
    </rPh>
    <rPh sb="7" eb="8">
      <t>トウ</t>
    </rPh>
    <phoneticPr fontId="4"/>
  </si>
  <si>
    <t>破損施設の補修（ため池の附帯施設）</t>
    <rPh sb="0" eb="2">
      <t>ハソン</t>
    </rPh>
    <rPh sb="2" eb="4">
      <t>シセツ</t>
    </rPh>
    <rPh sb="5" eb="7">
      <t>ホシュウ</t>
    </rPh>
    <rPh sb="10" eb="11">
      <t>イケ</t>
    </rPh>
    <rPh sb="12" eb="14">
      <t>フタイ</t>
    </rPh>
    <rPh sb="14" eb="16">
      <t>シセツ</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</si>
  <si>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</si>
  <si>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破損施設の補修（ため池の堤体）</t>
    <rPh sb="0" eb="2">
      <t>ハソン</t>
    </rPh>
    <rPh sb="2" eb="4">
      <t>シセツ</t>
    </rPh>
    <rPh sb="5" eb="7">
      <t>ホシュウ</t>
    </rPh>
    <rPh sb="10" eb="11">
      <t>イケ</t>
    </rPh>
    <rPh sb="12" eb="14">
      <t>テイタイ</t>
    </rPh>
    <phoneticPr fontId="4"/>
  </si>
  <si>
    <t>堤体侵食の早期補修</t>
    <rPh sb="0" eb="2">
      <t>テイタイ</t>
    </rPh>
    <rPh sb="2" eb="4">
      <t>シンショク</t>
    </rPh>
    <rPh sb="5" eb="7">
      <t>ソウキ</t>
    </rPh>
    <rPh sb="7" eb="9">
      <t>ホシュウ</t>
    </rPh>
    <phoneticPr fontId="4"/>
  </si>
  <si>
    <t>コンクリート構造物の表面劣化への対応</t>
    <rPh sb="6" eb="9">
      <t>コウゾウブツ</t>
    </rPh>
    <rPh sb="10" eb="12">
      <t>ヒョウメン</t>
    </rPh>
    <rPh sb="12" eb="14">
      <t>レッカ</t>
    </rPh>
    <rPh sb="16" eb="18">
      <t>タイオウ</t>
    </rPh>
    <phoneticPr fontId="4"/>
  </si>
  <si>
    <t>コンクリート構造物の目地詰め</t>
    <rPh sb="6" eb="9">
      <t>コウゾウブツ</t>
    </rPh>
    <rPh sb="10" eb="12">
      <t>メジ</t>
    </rPh>
    <rPh sb="12" eb="13">
      <t>ヅ</t>
    </rPh>
    <phoneticPr fontId="4"/>
  </si>
  <si>
    <t>遮水シートの補修</t>
    <rPh sb="0" eb="2">
      <t>シャスイ</t>
    </rPh>
    <rPh sb="6" eb="8">
      <t>ホシュウ</t>
    </rPh>
    <phoneticPr fontId="4"/>
  </si>
  <si>
    <t>ため池の軽微な補修等</t>
    <rPh sb="2" eb="3">
      <t>イケ</t>
    </rPh>
    <rPh sb="4" eb="6">
      <t>ケイビ</t>
    </rPh>
    <rPh sb="7" eb="9">
      <t>ホシュウ</t>
    </rPh>
    <rPh sb="9" eb="10">
      <t>トウ</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</si>
  <si>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</si>
  <si>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側溝の裏込材の充填</t>
    <rPh sb="0" eb="2">
      <t>ソッコウ</t>
    </rPh>
    <rPh sb="3" eb="4">
      <t>ウラ</t>
    </rPh>
    <rPh sb="4" eb="5">
      <t>コ</t>
    </rPh>
    <rPh sb="5" eb="6">
      <t>ザイ</t>
    </rPh>
    <rPh sb="7" eb="9">
      <t>ジュウテン</t>
    </rPh>
    <phoneticPr fontId="4"/>
  </si>
  <si>
    <t>側溝の不同沈下への早期対応</t>
    <rPh sb="0" eb="2">
      <t>ソッコウ</t>
    </rPh>
    <rPh sb="3" eb="5">
      <t>フドウ</t>
    </rPh>
    <rPh sb="5" eb="7">
      <t>チンカ</t>
    </rPh>
    <rPh sb="9" eb="11">
      <t>ソウキ</t>
    </rPh>
    <rPh sb="11" eb="13">
      <t>タイオウ</t>
    </rPh>
    <phoneticPr fontId="4"/>
  </si>
  <si>
    <t>側溝の目地詰め</t>
    <rPh sb="0" eb="2">
      <t>ソッコウ</t>
    </rPh>
    <rPh sb="3" eb="5">
      <t>メジ</t>
    </rPh>
    <rPh sb="5" eb="6">
      <t>ヅ</t>
    </rPh>
    <phoneticPr fontId="4"/>
  </si>
  <si>
    <t>きめ細やかな雑草対策（農道）</t>
    <rPh sb="2" eb="3">
      <t>コマ</t>
    </rPh>
    <rPh sb="6" eb="8">
      <t>ザッソウ</t>
    </rPh>
    <rPh sb="8" eb="10">
      <t>タイサク</t>
    </rPh>
    <rPh sb="11" eb="13">
      <t>ノウドウ</t>
    </rPh>
    <phoneticPr fontId="4"/>
  </si>
  <si>
    <t>破損施設の補修（農道）</t>
    <rPh sb="0" eb="2">
      <t>ハソン</t>
    </rPh>
    <rPh sb="2" eb="4">
      <t>シセツ</t>
    </rPh>
    <rPh sb="5" eb="7">
      <t>ホシュウ</t>
    </rPh>
    <rPh sb="8" eb="10">
      <t>ノウドウ</t>
    </rPh>
    <phoneticPr fontId="4"/>
  </si>
  <si>
    <t>軌道等の運搬施設の維持補修</t>
    <rPh sb="0" eb="2">
      <t>キドウ</t>
    </rPh>
    <rPh sb="2" eb="3">
      <t>トウ</t>
    </rPh>
    <rPh sb="4" eb="6">
      <t>ウンパン</t>
    </rPh>
    <rPh sb="6" eb="8">
      <t>シセツ</t>
    </rPh>
    <rPh sb="9" eb="11">
      <t>イジ</t>
    </rPh>
    <rPh sb="11" eb="13">
      <t>ホシュウ</t>
    </rPh>
    <phoneticPr fontId="4"/>
  </si>
  <si>
    <t>路肩、法面の初期補修</t>
    <rPh sb="0" eb="2">
      <t>ロカタ</t>
    </rPh>
    <rPh sb="3" eb="5">
      <t>ノリメン</t>
    </rPh>
    <rPh sb="6" eb="8">
      <t>ショキ</t>
    </rPh>
    <rPh sb="8" eb="10">
      <t>ホシュウ</t>
    </rPh>
    <phoneticPr fontId="4"/>
  </si>
  <si>
    <t>農道の軽微な補修等</t>
    <rPh sb="3" eb="5">
      <t>ケイビ</t>
    </rPh>
    <rPh sb="6" eb="8">
      <t>ホシュウ</t>
    </rPh>
    <rPh sb="8" eb="9">
      <t>トウ</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</si>
  <si>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</si>
  <si>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給水栓に対する凍結防止対策</t>
    <rPh sb="0" eb="3">
      <t>キュウスイセン</t>
    </rPh>
    <rPh sb="4" eb="5">
      <t>タイ</t>
    </rPh>
    <rPh sb="7" eb="9">
      <t>トウケツ</t>
    </rPh>
    <rPh sb="9" eb="11">
      <t>ボウシ</t>
    </rPh>
    <rPh sb="11" eb="13">
      <t>タイサク</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</si>
  <si>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</si>
  <si>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給水栓ボックス基礎部の補強</t>
    <rPh sb="0" eb="3">
      <t>キュウスイセン</t>
    </rPh>
    <rPh sb="7" eb="10">
      <t>キソブ</t>
    </rPh>
    <rPh sb="11" eb="13">
      <t>ホキョウ</t>
    </rPh>
    <phoneticPr fontId="4"/>
  </si>
  <si>
    <t>パイプ内の清掃</t>
    <rPh sb="3" eb="4">
      <t>ナイ</t>
    </rPh>
    <rPh sb="5" eb="7">
      <t>セイソウ</t>
    </rPh>
    <phoneticPr fontId="4"/>
  </si>
  <si>
    <t>パイプラインの破損施設の補修</t>
    <rPh sb="7" eb="9">
      <t>ハソン</t>
    </rPh>
    <rPh sb="9" eb="11">
      <t>シセツ</t>
    </rPh>
    <rPh sb="12" eb="14">
      <t>ホシュウ</t>
    </rPh>
    <phoneticPr fontId="4"/>
  </si>
  <si>
    <t>きめ細やかな雑草対策（水路）</t>
    <rPh sb="2" eb="3">
      <t>コマ</t>
    </rPh>
    <rPh sb="6" eb="8">
      <t>ザッソウ</t>
    </rPh>
    <rPh sb="8" eb="10">
      <t>タイサク</t>
    </rPh>
    <rPh sb="11" eb="13">
      <t>スイロ</t>
    </rPh>
    <phoneticPr fontId="4"/>
  </si>
  <si>
    <t>破損施設の補修（水路）</t>
    <rPh sb="0" eb="2">
      <t>ハソン</t>
    </rPh>
    <rPh sb="2" eb="4">
      <t>シセツ</t>
    </rPh>
    <rPh sb="5" eb="7">
      <t>ホシュウ</t>
    </rPh>
    <rPh sb="8" eb="10">
      <t>スイロ</t>
    </rPh>
    <phoneticPr fontId="4"/>
  </si>
  <si>
    <t>水路法面の初期補修</t>
    <rPh sb="0" eb="2">
      <t>スイロ</t>
    </rPh>
    <rPh sb="2" eb="4">
      <t>ノリメン</t>
    </rPh>
    <rPh sb="5" eb="7">
      <t>ショキ</t>
    </rPh>
    <rPh sb="7" eb="9">
      <t>ホシュウ</t>
    </rPh>
    <phoneticPr fontId="4"/>
  </si>
  <si>
    <t>水路に付着した藻等の除去</t>
    <rPh sb="0" eb="2">
      <t>スイロ</t>
    </rPh>
    <rPh sb="3" eb="5">
      <t>フチャク</t>
    </rPh>
    <rPh sb="7" eb="8">
      <t>モ</t>
    </rPh>
    <rPh sb="8" eb="9">
      <t>トウ</t>
    </rPh>
    <rPh sb="10" eb="12">
      <t>ジョキョ</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</si>
  <si>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</si>
  <si>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不同沈下に対する早期対応</t>
    <rPh sb="0" eb="2">
      <t>フドウ</t>
    </rPh>
    <rPh sb="2" eb="4">
      <t>チンカ</t>
    </rPh>
    <rPh sb="5" eb="6">
      <t>タイ</t>
    </rPh>
    <rPh sb="8" eb="10">
      <t>ソウキ</t>
    </rPh>
    <rPh sb="10" eb="12">
      <t>タイオウ</t>
    </rPh>
    <phoneticPr fontId="4"/>
  </si>
  <si>
    <t>表面劣化に対するコーティング等</t>
    <rPh sb="0" eb="2">
      <t>ヒョウメン</t>
    </rPh>
    <rPh sb="2" eb="4">
      <t>レッカ</t>
    </rPh>
    <rPh sb="5" eb="6">
      <t>タイ</t>
    </rPh>
    <rPh sb="14" eb="15">
      <t>トウ</t>
    </rPh>
    <phoneticPr fontId="4"/>
  </si>
  <si>
    <t>目地詰め</t>
    <rPh sb="0" eb="2">
      <t>メジ</t>
    </rPh>
    <rPh sb="2" eb="3">
      <t>ヅ</t>
    </rPh>
    <phoneticPr fontId="4"/>
  </si>
  <si>
    <t>水路側壁のはらみ修正</t>
    <rPh sb="0" eb="2">
      <t>スイロ</t>
    </rPh>
    <rPh sb="2" eb="4">
      <t>ソクヘキ</t>
    </rPh>
    <rPh sb="8" eb="10">
      <t>シュウセイ</t>
    </rPh>
    <phoneticPr fontId="4"/>
  </si>
  <si>
    <t>水路の軽微な補修等</t>
    <rPh sb="0" eb="2">
      <t>スイロ</t>
    </rPh>
    <rPh sb="3" eb="5">
      <t>ケイビ</t>
    </rPh>
    <rPh sb="6" eb="8">
      <t>ホシュウ</t>
    </rPh>
    <rPh sb="8" eb="9">
      <t>トウ</t>
    </rPh>
    <phoneticPr fontId="4"/>
  </si>
  <si>
    <t>きめ細やかな雑草対策</t>
    <rPh sb="2" eb="3">
      <t>コマ</t>
    </rPh>
    <rPh sb="6" eb="8">
      <t>ザッソウ</t>
    </rPh>
    <rPh sb="8" eb="10">
      <t>タイサク</t>
    </rPh>
    <phoneticPr fontId="4"/>
  </si>
  <si>
    <t>防風ネットの補修・設置</t>
    <rPh sb="0" eb="2">
      <t>ボウフウ</t>
    </rPh>
    <rPh sb="6" eb="8">
      <t>ホシュウ</t>
    </rPh>
    <rPh sb="9" eb="11">
      <t>セッチ</t>
    </rPh>
    <phoneticPr fontId="4"/>
  </si>
  <si>
    <t>鳥獣害防護柵の補修・設置</t>
    <rPh sb="0" eb="2">
      <t>チョウジュウ</t>
    </rPh>
    <rPh sb="2" eb="3">
      <t>ガイ</t>
    </rPh>
    <rPh sb="3" eb="6">
      <t>ボウゴサク</t>
    </rPh>
    <rPh sb="7" eb="9">
      <t>ホシュウ</t>
    </rPh>
    <rPh sb="10" eb="12">
      <t>セッチ</t>
    </rPh>
    <phoneticPr fontId="4"/>
  </si>
  <si>
    <t>農用地の除れき</t>
    <rPh sb="0" eb="3">
      <t>ノウヨウチ</t>
    </rPh>
    <rPh sb="4" eb="5">
      <t>ジョ</t>
    </rPh>
    <phoneticPr fontId="4"/>
  </si>
  <si>
    <t>暗渠施設の清掃</t>
    <rPh sb="0" eb="2">
      <t>アンキョ</t>
    </rPh>
    <rPh sb="2" eb="4">
      <t>シセツ</t>
    </rPh>
    <rPh sb="5" eb="7">
      <t>セイソウ</t>
    </rPh>
    <phoneticPr fontId="4"/>
  </si>
  <si>
    <t>農用地法面の初期補修</t>
    <rPh sb="0" eb="3">
      <t>ノウヨウチ</t>
    </rPh>
    <rPh sb="3" eb="5">
      <t>ノリメン</t>
    </rPh>
    <rPh sb="6" eb="8">
      <t>ショキ</t>
    </rPh>
    <rPh sb="8" eb="10">
      <t>ホシュウ</t>
    </rPh>
    <phoneticPr fontId="4"/>
  </si>
  <si>
    <t>畦畔の再構築</t>
    <rPh sb="0" eb="2">
      <t>ケイハン</t>
    </rPh>
    <rPh sb="3" eb="6">
      <t>サイコウチク</t>
    </rPh>
    <phoneticPr fontId="4"/>
  </si>
  <si>
    <t>農用地の軽微な補修等</t>
    <rPh sb="0" eb="3">
      <t>ノウヨウチ</t>
    </rPh>
    <rPh sb="4" eb="6">
      <t>ケイビ</t>
    </rPh>
    <rPh sb="7" eb="9">
      <t>ホシュウ</t>
    </rPh>
    <rPh sb="9" eb="10">
      <t>トウ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</si>
  <si>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</si>
  <si>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</si>
  <si>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</si>
  <si>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</si>
  <si>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年度活動計画の策定</t>
    <rPh sb="0" eb="2">
      <t>ネンド</t>
    </rPh>
    <rPh sb="2" eb="4">
      <t>カツドウ</t>
    </rPh>
    <rPh sb="4" eb="6">
      <t>ケイカク</t>
    </rPh>
    <rPh sb="7" eb="9">
      <t>サクテイ</t>
    </rPh>
    <phoneticPr fontId="4"/>
  </si>
  <si>
    <t>診断結果の記録管理（ため池）</t>
    <rPh sb="0" eb="2">
      <t>シンダン</t>
    </rPh>
    <rPh sb="2" eb="4">
      <t>ケッカ</t>
    </rPh>
    <rPh sb="5" eb="7">
      <t>キロク</t>
    </rPh>
    <rPh sb="7" eb="9">
      <t>カンリ</t>
    </rPh>
    <rPh sb="12" eb="13">
      <t>イケ</t>
    </rPh>
    <phoneticPr fontId="4"/>
  </si>
  <si>
    <t>施設の機能診断（ため池）</t>
    <rPh sb="0" eb="2">
      <t>シセツ</t>
    </rPh>
    <rPh sb="3" eb="5">
      <t>キノウ</t>
    </rPh>
    <rPh sb="5" eb="7">
      <t>シンダン</t>
    </rPh>
    <rPh sb="10" eb="11">
      <t>イケ</t>
    </rPh>
    <phoneticPr fontId="4"/>
  </si>
  <si>
    <t>ため池の機能診断</t>
    <rPh sb="4" eb="6">
      <t>キノウ</t>
    </rPh>
    <rPh sb="6" eb="8">
      <t>シンダン</t>
    </rPh>
    <phoneticPr fontId="4"/>
  </si>
  <si>
    <t>診断結果の記録管理（農道）</t>
    <rPh sb="0" eb="2">
      <t>シンダン</t>
    </rPh>
    <rPh sb="2" eb="4">
      <t>ケッカ</t>
    </rPh>
    <rPh sb="5" eb="7">
      <t>キロク</t>
    </rPh>
    <rPh sb="7" eb="9">
      <t>カンリ</t>
    </rPh>
    <rPh sb="10" eb="12">
      <t>ノウドウ</t>
    </rPh>
    <phoneticPr fontId="4"/>
  </si>
  <si>
    <t>施設の機能診断（農道）</t>
    <rPh sb="0" eb="2">
      <t>シセツ</t>
    </rPh>
    <rPh sb="3" eb="5">
      <t>キノウ</t>
    </rPh>
    <rPh sb="5" eb="7">
      <t>シンダン</t>
    </rPh>
    <rPh sb="8" eb="10">
      <t>ノウドウ</t>
    </rPh>
    <phoneticPr fontId="4"/>
  </si>
  <si>
    <t>農道の機能診断</t>
    <rPh sb="3" eb="5">
      <t>キノウ</t>
    </rPh>
    <rPh sb="5" eb="7">
      <t>シンダン</t>
    </rPh>
    <phoneticPr fontId="4"/>
  </si>
  <si>
    <t>診断結果の記録管理（水路）</t>
    <rPh sb="0" eb="2">
      <t>シンダン</t>
    </rPh>
    <rPh sb="2" eb="4">
      <t>ケッカ</t>
    </rPh>
    <rPh sb="5" eb="7">
      <t>キロク</t>
    </rPh>
    <rPh sb="7" eb="9">
      <t>カンリ</t>
    </rPh>
    <rPh sb="10" eb="12">
      <t>スイロ</t>
    </rPh>
    <phoneticPr fontId="4"/>
  </si>
  <si>
    <t>施設の機能診断（水路）</t>
    <rPh sb="0" eb="2">
      <t>シセツ</t>
    </rPh>
    <rPh sb="3" eb="5">
      <t>キノウ</t>
    </rPh>
    <rPh sb="5" eb="7">
      <t>シンダン</t>
    </rPh>
    <rPh sb="8" eb="10">
      <t>スイロ</t>
    </rPh>
    <phoneticPr fontId="4"/>
  </si>
  <si>
    <t>水路の機能診断</t>
    <rPh sb="3" eb="5">
      <t>キノウ</t>
    </rPh>
    <rPh sb="5" eb="7">
      <t>シンダン</t>
    </rPh>
    <phoneticPr fontId="4"/>
  </si>
  <si>
    <t>診断結果の記録管理（農用地）</t>
    <rPh sb="0" eb="2">
      <t>シンダン</t>
    </rPh>
    <rPh sb="2" eb="4">
      <t>ケッカ</t>
    </rPh>
    <rPh sb="5" eb="7">
      <t>キロク</t>
    </rPh>
    <rPh sb="7" eb="9">
      <t>カンリ</t>
    </rPh>
    <rPh sb="10" eb="13">
      <t>ノウヨウチ</t>
    </rPh>
    <phoneticPr fontId="4"/>
  </si>
  <si>
    <t>施設の機能診断（農用地）</t>
    <rPh sb="0" eb="2">
      <t>シセツ</t>
    </rPh>
    <rPh sb="3" eb="5">
      <t>キノウ</t>
    </rPh>
    <rPh sb="5" eb="7">
      <t>シンダン</t>
    </rPh>
    <rPh sb="8" eb="11">
      <t>ノウヨウチ</t>
    </rPh>
    <phoneticPr fontId="4"/>
  </si>
  <si>
    <t>農用地の機能診断</t>
    <rPh sb="4" eb="6">
      <t>キノウ</t>
    </rPh>
    <rPh sb="6" eb="8">
      <t>シンダン</t>
    </rPh>
    <phoneticPr fontId="4"/>
  </si>
  <si>
    <t>機能診断</t>
  </si>
  <si>
    <t>（施設の軽微な補修）</t>
    <phoneticPr fontId="4"/>
  </si>
  <si>
    <t>【資源向上活動（地域資源の質的向上を図る共同活動）】</t>
    <phoneticPr fontId="4"/>
  </si>
  <si>
    <t>その他</t>
    <rPh sb="2" eb="3">
      <t>タ</t>
    </rPh>
    <phoneticPr fontId="4"/>
  </si>
  <si>
    <t>有識者等による研修会、有識者を交えた検討会の開催</t>
    <phoneticPr fontId="4"/>
  </si>
  <si>
    <t>有識者等による研修会、検討会の開催</t>
    <phoneticPr fontId="4"/>
  </si>
  <si>
    <t>地域住民等に対する意向調査、地域住民等との集落内調査</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</si>
  <si>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</si>
  <si>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地域住民等（集落外の住民・組織等も含む）との意見交換・ワークショップ・交流会の開催</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</si>
  <si>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</si>
  <si>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不在村地主との連絡体制の整備、調整、それに必要な調査</t>
    <phoneticPr fontId="4"/>
  </si>
  <si>
    <t>不在村地主との連絡体制の整備等</t>
    <rPh sb="14" eb="15">
      <t>トウ</t>
    </rPh>
    <phoneticPr fontId="4"/>
  </si>
  <si>
    <t>農業者に対する意向調査、農業者による現地調査</t>
    <phoneticPr fontId="4"/>
  </si>
  <si>
    <t>農業者に対する意向調査、現地調査</t>
    <phoneticPr fontId="4"/>
  </si>
  <si>
    <t>農業者（入り作農家、土地持ち非農家を含む）による検討会の開催</t>
  </si>
  <si>
    <t>農業者の検討会の開催</t>
    <phoneticPr fontId="4"/>
  </si>
  <si>
    <t>推進活動</t>
    <phoneticPr fontId="4"/>
  </si>
  <si>
    <t>１（農地維持）</t>
    <rPh sb="2" eb="4">
      <t>ノウチ</t>
    </rPh>
    <rPh sb="4" eb="6">
      <t>イジ</t>
    </rPh>
    <phoneticPr fontId="4"/>
  </si>
  <si>
    <t>（地域資源の適切な保全管理のための推進活動）</t>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</si>
  <si>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</si>
  <si>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</si>
  <si>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異常気象時の対応</t>
    <rPh sb="0" eb="2">
      <t>イジョウ</t>
    </rPh>
    <rPh sb="2" eb="5">
      <t>キショウジ</t>
    </rPh>
    <rPh sb="6" eb="8">
      <t>タイオウ</t>
    </rPh>
    <phoneticPr fontId="4"/>
  </si>
  <si>
    <t>ゲート類の保守管理</t>
    <rPh sb="3" eb="4">
      <t>ルイ</t>
    </rPh>
    <rPh sb="5" eb="7">
      <t>ホシュ</t>
    </rPh>
    <rPh sb="7" eb="9">
      <t>カンリ</t>
    </rPh>
    <phoneticPr fontId="4"/>
  </si>
  <si>
    <t>遮光施設の適正管理</t>
    <rPh sb="0" eb="2">
      <t>シャコウ</t>
    </rPh>
    <rPh sb="2" eb="4">
      <t>シセツ</t>
    </rPh>
    <rPh sb="5" eb="7">
      <t>テキセイ</t>
    </rPh>
    <rPh sb="7" eb="9">
      <t>カンリ</t>
    </rPh>
    <phoneticPr fontId="4"/>
  </si>
  <si>
    <t>管理道路の管理</t>
    <rPh sb="0" eb="2">
      <t>カンリ</t>
    </rPh>
    <rPh sb="2" eb="4">
      <t>ドウロ</t>
    </rPh>
    <rPh sb="5" eb="7">
      <t>カンリ</t>
    </rPh>
    <phoneticPr fontId="4"/>
  </si>
  <si>
    <t>かんがい期前の施設の清掃・防塵</t>
    <rPh sb="4" eb="5">
      <t>キ</t>
    </rPh>
    <rPh sb="5" eb="6">
      <t>マエ</t>
    </rPh>
    <rPh sb="7" eb="9">
      <t>シセツ</t>
    </rPh>
    <rPh sb="10" eb="12">
      <t>セイソウ</t>
    </rPh>
    <rPh sb="13" eb="15">
      <t>ボウジン</t>
    </rPh>
    <phoneticPr fontId="4"/>
  </si>
  <si>
    <t>ため池附帯施設の
保守管理</t>
    <rPh sb="2" eb="3">
      <t>イケ</t>
    </rPh>
    <rPh sb="3" eb="5">
      <t>フタイ</t>
    </rPh>
    <rPh sb="5" eb="7">
      <t>シセツ</t>
    </rPh>
    <rPh sb="9" eb="11">
      <t>ホシュ</t>
    </rPh>
    <phoneticPr fontId="4"/>
  </si>
  <si>
    <t>ため池の泥上げ</t>
    <rPh sb="2" eb="3">
      <t>イケ</t>
    </rPh>
    <rPh sb="4" eb="5">
      <t>ドロ</t>
    </rPh>
    <rPh sb="5" eb="6">
      <t>ア</t>
    </rPh>
    <phoneticPr fontId="4"/>
  </si>
  <si>
    <t>ため池の泥上げ</t>
    <phoneticPr fontId="4"/>
  </si>
  <si>
    <t>ため池の草刈り</t>
    <rPh sb="2" eb="3">
      <t>イケ</t>
    </rPh>
    <rPh sb="4" eb="6">
      <t>クサカ</t>
    </rPh>
    <phoneticPr fontId="4"/>
  </si>
  <si>
    <t>ため池の草刈り</t>
    <phoneticPr fontId="4"/>
  </si>
  <si>
    <t>路面の維持</t>
    <rPh sb="0" eb="2">
      <t>ロメン</t>
    </rPh>
    <rPh sb="3" eb="5">
      <t>イジ</t>
    </rPh>
    <phoneticPr fontId="4"/>
  </si>
  <si>
    <t>側溝の泥上げ</t>
    <rPh sb="0" eb="2">
      <t>ソッコウ</t>
    </rPh>
    <rPh sb="3" eb="4">
      <t>ドロ</t>
    </rPh>
    <rPh sb="4" eb="5">
      <t>ア</t>
    </rPh>
    <phoneticPr fontId="4"/>
  </si>
  <si>
    <t>農道側溝の泥上げ</t>
    <rPh sb="0" eb="2">
      <t>ノウドウ</t>
    </rPh>
    <rPh sb="2" eb="4">
      <t>ソッコウ</t>
    </rPh>
    <phoneticPr fontId="4"/>
  </si>
  <si>
    <t>路肩・法面の草刈り</t>
    <rPh sb="0" eb="2">
      <t>ロカタ</t>
    </rPh>
    <rPh sb="3" eb="5">
      <t>ノリメン</t>
    </rPh>
    <rPh sb="6" eb="8">
      <t>クサカ</t>
    </rPh>
    <phoneticPr fontId="4"/>
  </si>
  <si>
    <t>農道の草刈り</t>
    <rPh sb="0" eb="2">
      <t>ノウドウ</t>
    </rPh>
    <phoneticPr fontId="4"/>
  </si>
  <si>
    <t>農道</t>
    <rPh sb="1" eb="2">
      <t>ミチ</t>
    </rPh>
    <phoneticPr fontId="4"/>
  </si>
  <si>
    <t>ゲート類等の保守管理</t>
    <rPh sb="3" eb="4">
      <t>ルイ</t>
    </rPh>
    <rPh sb="4" eb="5">
      <t>トウ</t>
    </rPh>
    <rPh sb="6" eb="8">
      <t>ホシュ</t>
    </rPh>
    <rPh sb="8" eb="10">
      <t>カンリ</t>
    </rPh>
    <phoneticPr fontId="4"/>
  </si>
  <si>
    <t>かんがい期前の注油</t>
    <rPh sb="4" eb="5">
      <t>キ</t>
    </rPh>
    <rPh sb="5" eb="6">
      <t>マエ</t>
    </rPh>
    <rPh sb="7" eb="9">
      <t>チュウユ</t>
    </rPh>
    <phoneticPr fontId="4"/>
  </si>
  <si>
    <t>水路附帯施設の
保守管理</t>
    <rPh sb="0" eb="2">
      <t>スイロ</t>
    </rPh>
    <rPh sb="2" eb="4">
      <t>フタイ</t>
    </rPh>
    <rPh sb="4" eb="6">
      <t>シセツ</t>
    </rPh>
    <rPh sb="8" eb="10">
      <t>ホシュ</t>
    </rPh>
    <rPh sb="10" eb="12">
      <t>カンリ</t>
    </rPh>
    <phoneticPr fontId="4"/>
  </si>
  <si>
    <t>ポンプ吸水槽等の泥上げ</t>
    <rPh sb="3" eb="5">
      <t>キュウスイ</t>
    </rPh>
    <rPh sb="5" eb="6">
      <t>ソウ</t>
    </rPh>
    <rPh sb="6" eb="7">
      <t>トウ</t>
    </rPh>
    <rPh sb="8" eb="9">
      <t>ドロ</t>
    </rPh>
    <rPh sb="9" eb="10">
      <t>ア</t>
    </rPh>
    <phoneticPr fontId="4"/>
  </si>
  <si>
    <t>水路の泥上げ</t>
    <rPh sb="0" eb="2">
      <t>スイロ</t>
    </rPh>
    <rPh sb="3" eb="4">
      <t>ドロ</t>
    </rPh>
    <rPh sb="4" eb="5">
      <t>ア</t>
    </rPh>
    <phoneticPr fontId="4"/>
  </si>
  <si>
    <t>水路の泥上げ</t>
    <phoneticPr fontId="4"/>
  </si>
  <si>
    <t>ポンプ場、調整施設等の草刈り</t>
    <rPh sb="3" eb="4">
      <t>ジョウ</t>
    </rPh>
    <rPh sb="5" eb="7">
      <t>チョウセイ</t>
    </rPh>
    <rPh sb="7" eb="9">
      <t>シセツ</t>
    </rPh>
    <rPh sb="9" eb="10">
      <t>トウ</t>
    </rPh>
    <rPh sb="11" eb="13">
      <t>クサカ</t>
    </rPh>
    <phoneticPr fontId="4"/>
  </si>
  <si>
    <t>水路の草刈り</t>
    <rPh sb="0" eb="2">
      <t>スイロ</t>
    </rPh>
    <rPh sb="3" eb="5">
      <t>クサカ</t>
    </rPh>
    <phoneticPr fontId="4"/>
  </si>
  <si>
    <t>水路の草刈り</t>
    <phoneticPr fontId="4"/>
  </si>
  <si>
    <t>水路</t>
    <phoneticPr fontId="4"/>
  </si>
  <si>
    <t>防風ネットの適正管理</t>
    <rPh sb="0" eb="2">
      <t>ボウフウ</t>
    </rPh>
    <rPh sb="6" eb="8">
      <t>テキセイ</t>
    </rPh>
    <rPh sb="8" eb="10">
      <t>カンリ</t>
    </rPh>
    <phoneticPr fontId="4"/>
  </si>
  <si>
    <t>鳥獣害防護柵の適正管理</t>
    <rPh sb="0" eb="2">
      <t>チョウジュウ</t>
    </rPh>
    <rPh sb="2" eb="3">
      <t>ガイ</t>
    </rPh>
    <rPh sb="3" eb="6">
      <t>ボウゴサク</t>
    </rPh>
    <rPh sb="7" eb="9">
      <t>テキセイ</t>
    </rPh>
    <rPh sb="9" eb="11">
      <t>カンリ</t>
    </rPh>
    <phoneticPr fontId="4"/>
  </si>
  <si>
    <t>鳥獣害防護柵等の
保守管理</t>
    <rPh sb="0" eb="2">
      <t>チョウジュウ</t>
    </rPh>
    <rPh sb="2" eb="3">
      <t>ガイ</t>
    </rPh>
    <rPh sb="3" eb="6">
      <t>ボウゴサク</t>
    </rPh>
    <rPh sb="6" eb="7">
      <t>トウ</t>
    </rPh>
    <rPh sb="9" eb="11">
      <t>ホシュ</t>
    </rPh>
    <rPh sb="11" eb="13">
      <t>カンリ</t>
    </rPh>
    <phoneticPr fontId="4"/>
  </si>
  <si>
    <t>防風林の枝払い・下草の草刈り</t>
    <rPh sb="0" eb="3">
      <t>ボウフウリン</t>
    </rPh>
    <rPh sb="4" eb="5">
      <t>エダ</t>
    </rPh>
    <rPh sb="5" eb="6">
      <t>ハラ</t>
    </rPh>
    <rPh sb="8" eb="10">
      <t>シタクサ</t>
    </rPh>
    <rPh sb="11" eb="13">
      <t>クサカ</t>
    </rPh>
    <phoneticPr fontId="4"/>
  </si>
  <si>
    <t>畦畔・農用地法面等の草刈り</t>
    <rPh sb="0" eb="2">
      <t>ケイハン</t>
    </rPh>
    <rPh sb="3" eb="6">
      <t>ノウヨウチ</t>
    </rPh>
    <rPh sb="6" eb="8">
      <t>ノリメン</t>
    </rPh>
    <rPh sb="8" eb="9">
      <t>トウ</t>
    </rPh>
    <rPh sb="10" eb="12">
      <t>クサカ</t>
    </rPh>
    <phoneticPr fontId="4"/>
  </si>
  <si>
    <t>畦畔・法面・防風林の
草刈り</t>
    <rPh sb="0" eb="2">
      <t>ケイハン</t>
    </rPh>
    <rPh sb="3" eb="5">
      <t>ノリメン</t>
    </rPh>
    <rPh sb="6" eb="9">
      <t>ボウフウリン</t>
    </rPh>
    <rPh sb="11" eb="13">
      <t>クサカ</t>
    </rPh>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</si>
  <si>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</si>
  <si>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遊休農地発生防止の
ための保全管理</t>
    <phoneticPr fontId="4"/>
  </si>
  <si>
    <t>農用地</t>
    <rPh sb="1" eb="3">
      <t>ヨウチ</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</si>
  <si>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</si>
  <si>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</si>
  <si>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施設の点検（水路、農道、ため池）</t>
    <rPh sb="0" eb="2">
      <t>シセツ</t>
    </rPh>
    <rPh sb="3" eb="5">
      <t>テンケン</t>
    </rPh>
    <rPh sb="6" eb="8">
      <t>スイロ</t>
    </rPh>
    <rPh sb="9" eb="11">
      <t>ノウドウ</t>
    </rPh>
    <rPh sb="14" eb="15">
      <t>イケ</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</si>
  <si>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</si>
  <si>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点検</t>
  </si>
  <si>
    <t>点検・
計画
策定</t>
    <rPh sb="0" eb="2">
      <t>テンケン</t>
    </rPh>
    <rPh sb="4" eb="6">
      <t>ケイカク</t>
    </rPh>
    <rPh sb="7" eb="9">
      <t>サクテイ</t>
    </rPh>
    <phoneticPr fontId="4"/>
  </si>
  <si>
    <t>１（農地維持）</t>
    <phoneticPr fontId="4"/>
  </si>
  <si>
    <t>（地域資源の基礎的な保全活動）</t>
    <phoneticPr fontId="4"/>
  </si>
  <si>
    <t>【農地維持活動】</t>
    <rPh sb="1" eb="3">
      <t>ノウチ</t>
    </rPh>
    <rPh sb="3" eb="5">
      <t>イジ</t>
    </rPh>
    <rPh sb="5" eb="7">
      <t>カツドウ</t>
    </rPh>
    <phoneticPr fontId="4"/>
  </si>
  <si>
    <t>会議など</t>
    <rPh sb="0" eb="2">
      <t>カイギ</t>
    </rPh>
    <phoneticPr fontId="4"/>
  </si>
  <si>
    <t>活動項目番号</t>
    <rPh sb="0" eb="6">
      <t>カツドウコウモクバンゴウ</t>
    </rPh>
    <phoneticPr fontId="4"/>
  </si>
  <si>
    <t>活動項目番号表</t>
    <rPh sb="0" eb="2">
      <t>カツドウ</t>
    </rPh>
    <rPh sb="2" eb="4">
      <t>コウモク</t>
    </rPh>
    <rPh sb="4" eb="6">
      <t>バンゴウ</t>
    </rPh>
    <rPh sb="6" eb="7">
      <t>ヒョウ</t>
    </rPh>
    <phoneticPr fontId="4"/>
  </si>
  <si>
    <t>返還金、他の活動組織への融通額・返還額</t>
    <rPh sb="0" eb="2">
      <t>ヘンカン</t>
    </rPh>
    <rPh sb="2" eb="3">
      <t>キン</t>
    </rPh>
    <phoneticPr fontId="84"/>
  </si>
  <si>
    <t>返還</t>
    <rPh sb="0" eb="2">
      <t>ヘンカン</t>
    </rPh>
    <phoneticPr fontId="4"/>
  </si>
  <si>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84"/>
  </si>
  <si>
    <t>その他支出</t>
    <rPh sb="2" eb="3">
      <t>タ</t>
    </rPh>
    <rPh sb="3" eb="5">
      <t>シシュツ</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</si>
  <si>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84"/>
  </si>
  <si>
    <t>外注費</t>
    <rPh sb="0" eb="3">
      <t>ガイチュウヒ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</si>
  <si>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84"/>
  </si>
  <si>
    <t>購入・リース費</t>
    <rPh sb="0" eb="2">
      <t>コウニュウ</t>
    </rPh>
    <rPh sb="6" eb="7">
      <t>ヒ</t>
    </rPh>
    <phoneticPr fontId="4"/>
  </si>
  <si>
    <t>活動参加者に対して支払った日当</t>
    <rPh sb="0" eb="2">
      <t>カツドウ</t>
    </rPh>
    <rPh sb="2" eb="5">
      <t>サンカシャ</t>
    </rPh>
    <rPh sb="6" eb="7">
      <t>タイ</t>
    </rPh>
    <rPh sb="9" eb="11">
      <t>シハラ</t>
    </rPh>
    <rPh sb="13" eb="15">
      <t>ニットウ</t>
    </rPh>
    <phoneticPr fontId="84"/>
  </si>
  <si>
    <t>日当</t>
    <rPh sb="0" eb="2">
      <t>ニットウ</t>
    </rPh>
    <phoneticPr fontId="84"/>
  </si>
  <si>
    <t>利子等、構成員による活動資金の立替金</t>
    <rPh sb="0" eb="2">
      <t>リシ</t>
    </rPh>
    <rPh sb="2" eb="3">
      <t>トウ</t>
    </rPh>
    <rPh sb="4" eb="7">
      <t>コウセイイン</t>
    </rPh>
    <rPh sb="10" eb="12">
      <t>カツドウ</t>
    </rPh>
    <rPh sb="12" eb="14">
      <t>シキン</t>
    </rPh>
    <rPh sb="15" eb="18">
      <t>タテカエキン</t>
    </rPh>
    <phoneticPr fontId="84"/>
  </si>
  <si>
    <t>利子等</t>
    <rPh sb="0" eb="2">
      <t>リシ</t>
    </rPh>
    <rPh sb="2" eb="3">
      <t>トウ</t>
    </rPh>
    <phoneticPr fontId="4"/>
  </si>
  <si>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84"/>
  </si>
  <si>
    <t>交付金</t>
    <rPh sb="0" eb="3">
      <t>コウフキン</t>
    </rPh>
    <phoneticPr fontId="4"/>
  </si>
  <si>
    <t>前年度からの持越金</t>
    <rPh sb="0" eb="3">
      <t>ゼンネンド</t>
    </rPh>
    <rPh sb="6" eb="8">
      <t>モチコシ</t>
    </rPh>
    <rPh sb="8" eb="9">
      <t>キン</t>
    </rPh>
    <phoneticPr fontId="84"/>
  </si>
  <si>
    <t>前年度持越</t>
    <rPh sb="0" eb="3">
      <t>ゼンネンド</t>
    </rPh>
    <rPh sb="3" eb="5">
      <t>モチコシ</t>
    </rPh>
    <phoneticPr fontId="4"/>
  </si>
  <si>
    <t>内　　　容　       （例）</t>
    <rPh sb="0" eb="1">
      <t>ウチ</t>
    </rPh>
    <rPh sb="4" eb="5">
      <t>カタチ</t>
    </rPh>
    <rPh sb="14" eb="15">
      <t>レイ</t>
    </rPh>
    <phoneticPr fontId="84"/>
  </si>
  <si>
    <t>費目</t>
    <rPh sb="0" eb="2">
      <t>ヒモク</t>
    </rPh>
    <phoneticPr fontId="84"/>
  </si>
  <si>
    <t>番号</t>
    <rPh sb="0" eb="2">
      <t>バンゴウ</t>
    </rPh>
    <phoneticPr fontId="84"/>
  </si>
  <si>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84"/>
  </si>
  <si>
    <t>合　　計</t>
    <rPh sb="0" eb="1">
      <t>ゴウ</t>
    </rPh>
    <rPh sb="3" eb="4">
      <t>ケイ</t>
    </rPh>
    <phoneticPr fontId="4"/>
  </si>
  <si>
    <t xml:space="preserve">  次年度への持越（残高）</t>
    <rPh sb="2" eb="5">
      <t>ジネンド</t>
    </rPh>
    <rPh sb="7" eb="8">
      <t>モ</t>
    </rPh>
    <rPh sb="8" eb="9">
      <t>コ</t>
    </rPh>
    <rPh sb="10" eb="12">
      <t>ザンダカ</t>
    </rPh>
    <phoneticPr fontId="4"/>
  </si>
  <si>
    <t xml:space="preserve">  次年度への持越（残高）</t>
    <rPh sb="2" eb="5">
      <t>ジネンド</t>
    </rPh>
    <rPh sb="7" eb="8">
      <t>モ</t>
    </rPh>
    <rPh sb="8" eb="9">
      <t>コ</t>
    </rPh>
    <rPh sb="10" eb="12">
      <t>ザンダカ</t>
    </rPh>
    <phoneticPr fontId="2"/>
  </si>
  <si>
    <t>支出</t>
    <rPh sb="0" eb="2">
      <t>シシュツ</t>
    </rPh>
    <phoneticPr fontId="4"/>
  </si>
  <si>
    <t>収入</t>
    <rPh sb="0" eb="2">
      <t>シュウニュウ</t>
    </rPh>
    <phoneticPr fontId="4"/>
  </si>
  <si>
    <t>金額</t>
    <rPh sb="0" eb="2">
      <t>キンガク</t>
    </rPh>
    <phoneticPr fontId="4"/>
  </si>
  <si>
    <t>（円）</t>
    <rPh sb="1" eb="2">
      <t>エン</t>
    </rPh>
    <phoneticPr fontId="4"/>
  </si>
  <si>
    <t>資源向上（長寿命化）</t>
    <rPh sb="0" eb="2">
      <t>シゲン</t>
    </rPh>
    <rPh sb="2" eb="4">
      <t>コウジョウ</t>
    </rPh>
    <rPh sb="5" eb="9">
      <t>チョウジュミョウカ</t>
    </rPh>
    <phoneticPr fontId="84"/>
  </si>
  <si>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</si>
  <si>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</si>
  <si>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</si>
  <si>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長寿命化への活用</t>
    <rPh sb="0" eb="4">
      <t>チョウジュミョウカ</t>
    </rPh>
    <rPh sb="6" eb="8">
      <t>カツヨウ</t>
    </rPh>
    <phoneticPr fontId="84"/>
  </si>
  <si>
    <t>備考</t>
    <phoneticPr fontId="4"/>
  </si>
  <si>
    <t>活動
実施日</t>
    <phoneticPr fontId="4"/>
  </si>
  <si>
    <t>領収書
番号</t>
    <phoneticPr fontId="4"/>
  </si>
  <si>
    <t>残高（円）</t>
    <rPh sb="0" eb="2">
      <t>ザンダカ</t>
    </rPh>
    <rPh sb="3" eb="4">
      <t>エン</t>
    </rPh>
    <phoneticPr fontId="4"/>
  </si>
  <si>
    <t>支出（円）</t>
    <rPh sb="0" eb="2">
      <t>シシュツ</t>
    </rPh>
    <rPh sb="3" eb="4">
      <t>エン</t>
    </rPh>
    <phoneticPr fontId="4"/>
  </si>
  <si>
    <t>収入（円）</t>
    <rPh sb="0" eb="2">
      <t>シュウニュウ</t>
    </rPh>
    <rPh sb="3" eb="4">
      <t>エン</t>
    </rPh>
    <phoneticPr fontId="4"/>
  </si>
  <si>
    <t>内　　容</t>
    <phoneticPr fontId="4"/>
  </si>
  <si>
    <t>分類</t>
    <phoneticPr fontId="4"/>
  </si>
  <si>
    <t>日付</t>
    <phoneticPr fontId="4"/>
  </si>
  <si>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84"/>
  </si>
  <si>
    <t>★「分類」欄は、分類番号（１～８）から選択してください。</t>
    <rPh sb="2" eb="4">
      <t>ブンルイ</t>
    </rPh>
    <rPh sb="5" eb="6">
      <t>ラン</t>
    </rPh>
    <rPh sb="8" eb="10">
      <t>ブンルイ</t>
    </rPh>
    <rPh sb="10" eb="12">
      <t>バンゴウ</t>
    </rPh>
    <rPh sb="19" eb="21">
      <t>センタク</t>
    </rPh>
    <phoneticPr fontId="84"/>
  </si>
  <si>
    <t>組織名：</t>
    <rPh sb="0" eb="3">
      <t>ソシキメイ</t>
    </rPh>
    <phoneticPr fontId="84"/>
  </si>
  <si>
    <t>多面的機能支払交付金 金銭出納簿</t>
    <phoneticPr fontId="4"/>
  </si>
  <si>
    <t>○○年度　</t>
    <rPh sb="2" eb="4">
      <t>ネンド</t>
    </rPh>
    <phoneticPr fontId="84"/>
  </si>
  <si>
    <t>（様式第１－7号）</t>
    <phoneticPr fontId="69"/>
  </si>
  <si>
    <t>消費税に係る課税事業者の該当の有無</t>
    <rPh sb="0" eb="3">
      <t>ショウヒゼイ</t>
    </rPh>
    <rPh sb="4" eb="5">
      <t>カカワ</t>
    </rPh>
    <rPh sb="6" eb="8">
      <t>カゼイ</t>
    </rPh>
    <rPh sb="8" eb="11">
      <t>ジギョウシャ</t>
    </rPh>
    <rPh sb="12" eb="14">
      <t>ガイトウ</t>
    </rPh>
    <rPh sb="15" eb="17">
      <t>ウム</t>
    </rPh>
    <phoneticPr fontId="4"/>
  </si>
  <si>
    <t>農地中間管理機構の借り受け</t>
    <rPh sb="0" eb="2">
      <t>ノウチ</t>
    </rPh>
    <rPh sb="2" eb="4">
      <t>チュウカン</t>
    </rPh>
    <rPh sb="4" eb="6">
      <t>カンリ</t>
    </rPh>
    <rPh sb="6" eb="8">
      <t>キコウ</t>
    </rPh>
    <rPh sb="9" eb="10">
      <t>カ</t>
    </rPh>
    <rPh sb="11" eb="12">
      <t>ウ</t>
    </rPh>
    <phoneticPr fontId="4"/>
  </si>
  <si>
    <t>下記にあてはまる場合は○を記入してください。</t>
    <rPh sb="0" eb="2">
      <t>カキ</t>
    </rPh>
    <rPh sb="8" eb="10">
      <t>バアイ</t>
    </rPh>
    <rPh sb="13" eb="15">
      <t>キニュウ</t>
    </rPh>
    <phoneticPr fontId="4"/>
  </si>
  <si>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4"/>
  </si>
  <si>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4"/>
  </si>
  <si>
    <t>本年度</t>
    <rPh sb="0" eb="3">
      <t>ホンネンド</t>
    </rPh>
    <phoneticPr fontId="4"/>
  </si>
  <si>
    <t>前年度まで</t>
    <rPh sb="0" eb="3">
      <t>ゼンネンド</t>
    </rPh>
    <phoneticPr fontId="4"/>
  </si>
  <si>
    <t>（km,箇所）</t>
    <rPh sb="4" eb="6">
      <t>カショ</t>
    </rPh>
    <phoneticPr fontId="4"/>
  </si>
  <si>
    <t>調査・
設計等
のみ</t>
    <rPh sb="0" eb="2">
      <t>チョウサ</t>
    </rPh>
    <rPh sb="4" eb="6">
      <t>セッケイ</t>
    </rPh>
    <rPh sb="6" eb="7">
      <t>トウ</t>
    </rPh>
    <phoneticPr fontId="4"/>
  </si>
  <si>
    <t>完成数量（km,箇所）</t>
    <rPh sb="0" eb="2">
      <t>カンセイ</t>
    </rPh>
    <rPh sb="2" eb="4">
      <t>スウリョウ</t>
    </rPh>
    <rPh sb="8" eb="10">
      <t>カショ</t>
    </rPh>
    <phoneticPr fontId="4"/>
  </si>
  <si>
    <t>実績</t>
    <rPh sb="0" eb="2">
      <t>ジッセキ</t>
    </rPh>
    <phoneticPr fontId="4"/>
  </si>
  <si>
    <t>計画</t>
    <rPh sb="0" eb="2">
      <t>ケイカク</t>
    </rPh>
    <phoneticPr fontId="4"/>
  </si>
  <si>
    <t>a</t>
    <phoneticPr fontId="4"/>
  </si>
  <si>
    <t>水田の雨水貯留機能の強化（田んぼダム）を推進する活動への支援</t>
    <phoneticPr fontId="4"/>
  </si>
  <si>
    <t>全対象水田面積</t>
    <rPh sb="0" eb="3">
      <t>ゼンタイショウ</t>
    </rPh>
    <rPh sb="3" eb="5">
      <t>スイデン</t>
    </rPh>
    <rPh sb="5" eb="7">
      <t>メンセキ</t>
    </rPh>
    <phoneticPr fontId="4"/>
  </si>
  <si>
    <t>実施面積（右記の内数）</t>
    <rPh sb="0" eb="2">
      <t>ジッシ</t>
    </rPh>
    <rPh sb="2" eb="4">
      <t>メンセキ</t>
    </rPh>
    <rPh sb="5" eb="7">
      <t>ウキ</t>
    </rPh>
    <rPh sb="8" eb="10">
      <t>ウチスウ</t>
    </rPh>
    <phoneticPr fontId="4"/>
  </si>
  <si>
    <t>実施</t>
    <rPh sb="0" eb="2">
      <t>ジッシ</t>
    </rPh>
    <phoneticPr fontId="4"/>
  </si>
  <si>
    <t>実施日</t>
    <rPh sb="0" eb="3">
      <t>ジッシビ</t>
    </rPh>
    <phoneticPr fontId="4"/>
  </si>
  <si>
    <t>農村協働力の深化に向けた活動への支援</t>
    <rPh sb="12" eb="14">
      <t>カツドウ</t>
    </rPh>
    <phoneticPr fontId="4"/>
  </si>
  <si>
    <t>備考（参加人数及び内容等を記入）</t>
    <rPh sb="0" eb="2">
      <t>ビコウ</t>
    </rPh>
    <rPh sb="3" eb="5">
      <t>サンカ</t>
    </rPh>
    <rPh sb="5" eb="7">
      <t>ニンズウ</t>
    </rPh>
    <rPh sb="7" eb="8">
      <t>オヨ</t>
    </rPh>
    <rPh sb="9" eb="11">
      <t>ナイヨウ</t>
    </rPh>
    <rPh sb="11" eb="12">
      <t>トウ</t>
    </rPh>
    <rPh sb="13" eb="15">
      <t>キニュウ</t>
    </rPh>
    <phoneticPr fontId="4"/>
  </si>
  <si>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4"/>
  </si>
  <si>
    <t>60　広報活動・農的関係人口の拡大</t>
    <rPh sb="3" eb="5">
      <t>コウホウ</t>
    </rPh>
    <rPh sb="5" eb="7">
      <t>カツドウ</t>
    </rPh>
    <rPh sb="8" eb="14">
      <t>ノウテキカンケイジンコウ</t>
    </rPh>
    <rPh sb="15" eb="17">
      <t>カクダイ</t>
    </rPh>
    <phoneticPr fontId="4"/>
  </si>
  <si>
    <t>59　都道府県、市町村が特に認める活動</t>
    <rPh sb="3" eb="7">
      <t>トドウフケン</t>
    </rPh>
    <rPh sb="8" eb="11">
      <t>シチョウソン</t>
    </rPh>
    <rPh sb="12" eb="13">
      <t>トク</t>
    </rPh>
    <rPh sb="14" eb="15">
      <t>ミト</t>
    </rPh>
    <rPh sb="17" eb="19">
      <t>カツドウ</t>
    </rPh>
    <phoneticPr fontId="4"/>
  </si>
  <si>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4"/>
  </si>
  <si>
    <t>57　やすらぎ・福祉及び教育機能の活用</t>
    <rPh sb="8" eb="10">
      <t>フクシ</t>
    </rPh>
    <rPh sb="10" eb="11">
      <t>オヨ</t>
    </rPh>
    <rPh sb="12" eb="14">
      <t>キョウイク</t>
    </rPh>
    <rPh sb="14" eb="16">
      <t>キノウ</t>
    </rPh>
    <rPh sb="17" eb="19">
      <t>カツヨウ</t>
    </rPh>
    <phoneticPr fontId="4"/>
  </si>
  <si>
    <t>56　農村環境保全活動の幅広い展開</t>
    <rPh sb="3" eb="5">
      <t>ノウソン</t>
    </rPh>
    <rPh sb="5" eb="7">
      <t>カンキョウ</t>
    </rPh>
    <rPh sb="7" eb="9">
      <t>ホゼン</t>
    </rPh>
    <rPh sb="9" eb="11">
      <t>カツドウ</t>
    </rPh>
    <rPh sb="12" eb="14">
      <t>ハバヒロ</t>
    </rPh>
    <rPh sb="15" eb="17">
      <t>テンカイ</t>
    </rPh>
    <phoneticPr fontId="4"/>
  </si>
  <si>
    <t>55　防災・減災力の強化</t>
    <rPh sb="3" eb="5">
      <t>ボウサイ</t>
    </rPh>
    <rPh sb="6" eb="8">
      <t>ゲンサイ</t>
    </rPh>
    <rPh sb="8" eb="9">
      <t>リョク</t>
    </rPh>
    <rPh sb="10" eb="12">
      <t>キョウカ</t>
    </rPh>
    <phoneticPr fontId="4"/>
  </si>
  <si>
    <t>54　地域住民による直営施工</t>
    <rPh sb="3" eb="5">
      <t>チイキ</t>
    </rPh>
    <rPh sb="5" eb="7">
      <t>ジュウミン</t>
    </rPh>
    <rPh sb="10" eb="12">
      <t>チョクエイ</t>
    </rPh>
    <rPh sb="12" eb="14">
      <t>セコウ</t>
    </rPh>
    <phoneticPr fontId="4"/>
  </si>
  <si>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4"/>
  </si>
  <si>
    <t>52　遊休農地の有効活用</t>
    <rPh sb="3" eb="5">
      <t>ユウキュウ</t>
    </rPh>
    <rPh sb="5" eb="7">
      <t>ノウチ</t>
    </rPh>
    <rPh sb="8" eb="10">
      <t>ユウコウ</t>
    </rPh>
    <rPh sb="10" eb="12">
      <t>カツヨウ</t>
    </rPh>
    <phoneticPr fontId="4"/>
  </si>
  <si>
    <t>多面的機能の増進を図る活動</t>
    <rPh sb="0" eb="3">
      <t>タメンテキ</t>
    </rPh>
    <rPh sb="3" eb="5">
      <t>キノウ</t>
    </rPh>
    <rPh sb="6" eb="8">
      <t>ゾウシン</t>
    </rPh>
    <rPh sb="9" eb="10">
      <t>ハカ</t>
    </rPh>
    <rPh sb="11" eb="13">
      <t>カツドウ</t>
    </rPh>
    <phoneticPr fontId="4"/>
  </si>
  <si>
    <t>51　啓発・普及活動</t>
    <phoneticPr fontId="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</si>
  <si>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4"/>
  </si>
  <si>
    <t>33　ため池の軽微な補修等</t>
    <rPh sb="5" eb="6">
      <t>イケ</t>
    </rPh>
    <rPh sb="7" eb="9">
      <t>ケイビ</t>
    </rPh>
    <rPh sb="10" eb="12">
      <t>ホシュウ</t>
    </rPh>
    <rPh sb="12" eb="13">
      <t>トウ</t>
    </rPh>
    <phoneticPr fontId="4"/>
  </si>
  <si>
    <t>32　農道の軽微な補修等</t>
    <rPh sb="3" eb="5">
      <t>ノウドウ</t>
    </rPh>
    <rPh sb="6" eb="8">
      <t>ケイビ</t>
    </rPh>
    <rPh sb="9" eb="11">
      <t>ホシュウ</t>
    </rPh>
    <rPh sb="11" eb="12">
      <t>トウ</t>
    </rPh>
    <phoneticPr fontId="4"/>
  </si>
  <si>
    <t>31　水路の軽微な補修等</t>
    <rPh sb="3" eb="5">
      <t>スイロ</t>
    </rPh>
    <rPh sb="6" eb="8">
      <t>ケイビ</t>
    </rPh>
    <rPh sb="9" eb="11">
      <t>ホシュウ</t>
    </rPh>
    <rPh sb="11" eb="12">
      <t>トウ</t>
    </rPh>
    <phoneticPr fontId="4"/>
  </si>
  <si>
    <t>30　農用地の軽微な補修等</t>
    <rPh sb="3" eb="6">
      <t>ノウヨウチ</t>
    </rPh>
    <rPh sb="7" eb="9">
      <t>ケイビ</t>
    </rPh>
    <rPh sb="10" eb="12">
      <t>ホシュウ</t>
    </rPh>
    <rPh sb="12" eb="13">
      <t>トウ</t>
    </rPh>
    <phoneticPr fontId="4"/>
  </si>
  <si>
    <t>実施日</t>
    <rPh sb="0" eb="2">
      <t>ジッシ</t>
    </rPh>
    <rPh sb="2" eb="3">
      <t>ヒ</t>
    </rPh>
    <phoneticPr fontId="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</si>
  <si>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4"/>
  </si>
  <si>
    <t>27　ため池の機能診断</t>
    <rPh sb="5" eb="6">
      <t>イケ</t>
    </rPh>
    <rPh sb="7" eb="9">
      <t>キノウ</t>
    </rPh>
    <rPh sb="9" eb="11">
      <t>シンダン</t>
    </rPh>
    <phoneticPr fontId="4"/>
  </si>
  <si>
    <t>26　農道の機能診断</t>
    <rPh sb="3" eb="5">
      <t>ノウドウ</t>
    </rPh>
    <rPh sb="6" eb="8">
      <t>キノウ</t>
    </rPh>
    <rPh sb="8" eb="10">
      <t>シンダン</t>
    </rPh>
    <phoneticPr fontId="4"/>
  </si>
  <si>
    <t>25　水路の機能診断</t>
    <rPh sb="3" eb="5">
      <t>スイロ</t>
    </rPh>
    <rPh sb="6" eb="8">
      <t>キノウ</t>
    </rPh>
    <rPh sb="8" eb="10">
      <t>シンダン</t>
    </rPh>
    <phoneticPr fontId="4"/>
  </si>
  <si>
    <t>24　農用地の機能診断</t>
    <rPh sb="3" eb="6">
      <t>ノウヨウチ</t>
    </rPh>
    <rPh sb="7" eb="9">
      <t>キノウ</t>
    </rPh>
    <rPh sb="9" eb="11">
      <t>シンダン</t>
    </rPh>
    <phoneticPr fontId="4"/>
  </si>
  <si>
    <t>資源向上支払交付金（共同）の交付を受けずに活動を実施した場合も記入してください。</t>
    <rPh sb="0" eb="2">
      <t>シゲン</t>
    </rPh>
    <rPh sb="2" eb="4">
      <t>コウジョウ</t>
    </rPh>
    <rPh sb="10" eb="12">
      <t>キョウドウ</t>
    </rPh>
    <rPh sb="21" eb="23">
      <t>カツドウ</t>
    </rPh>
    <phoneticPr fontId="4"/>
  </si>
  <si>
    <t>23　その他</t>
    <phoneticPr fontId="4"/>
  </si>
  <si>
    <t>22　有識者等による研修会、検討会の開催</t>
    <rPh sb="3" eb="6">
      <t>ユウシキシャ</t>
    </rPh>
    <rPh sb="6" eb="7">
      <t>トウ</t>
    </rPh>
    <rPh sb="10" eb="13">
      <t>ケンシュウカイ</t>
    </rPh>
    <rPh sb="14" eb="17">
      <t>ケントウカイ</t>
    </rPh>
    <rPh sb="18" eb="20">
      <t>カイサイ</t>
    </rPh>
    <phoneticPr fontId="4"/>
  </si>
  <si>
    <t>21　地域住民等に対する意向調査等</t>
    <rPh sb="3" eb="5">
      <t>チイキ</t>
    </rPh>
    <rPh sb="5" eb="7">
      <t>ジュウミン</t>
    </rPh>
    <rPh sb="7" eb="8">
      <t>トウ</t>
    </rPh>
    <rPh sb="9" eb="10">
      <t>タイ</t>
    </rPh>
    <rPh sb="12" eb="14">
      <t>イコウ</t>
    </rPh>
    <rPh sb="14" eb="16">
      <t>チョウサ</t>
    </rPh>
    <rPh sb="16" eb="17">
      <t>トウ</t>
    </rPh>
    <phoneticPr fontId="4"/>
  </si>
  <si>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4"/>
  </si>
  <si>
    <t>19　不在村地主との連絡体制の整備等</t>
    <rPh sb="3" eb="5">
      <t>フザイ</t>
    </rPh>
    <rPh sb="5" eb="6">
      <t>ムラ</t>
    </rPh>
    <rPh sb="6" eb="8">
      <t>ジヌシ</t>
    </rPh>
    <rPh sb="10" eb="12">
      <t>レンラク</t>
    </rPh>
    <rPh sb="12" eb="14">
      <t>タイセイ</t>
    </rPh>
    <rPh sb="15" eb="17">
      <t>セイビ</t>
    </rPh>
    <rPh sb="17" eb="18">
      <t>トウ</t>
    </rPh>
    <phoneticPr fontId="4"/>
  </si>
  <si>
    <t>18　農業者に対する意向調査、現地調査</t>
    <phoneticPr fontId="4"/>
  </si>
  <si>
    <t>17　農業者の検討会の開催</t>
    <phoneticPr fontId="4"/>
  </si>
  <si>
    <t>16　異常気象時の対応</t>
    <rPh sb="3" eb="5">
      <t>イジョウ</t>
    </rPh>
    <rPh sb="5" eb="7">
      <t>キショウ</t>
    </rPh>
    <rPh sb="7" eb="8">
      <t>ジ</t>
    </rPh>
    <rPh sb="9" eb="11">
      <t>タイオウ</t>
    </rPh>
    <phoneticPr fontId="4"/>
  </si>
  <si>
    <t>15　ため池附帯施設の保守管理</t>
    <rPh sb="5" eb="6">
      <t>イケ</t>
    </rPh>
    <rPh sb="6" eb="8">
      <t>フタイ</t>
    </rPh>
    <rPh sb="8" eb="10">
      <t>シセツ</t>
    </rPh>
    <rPh sb="11" eb="13">
      <t>ホシュ</t>
    </rPh>
    <rPh sb="13" eb="15">
      <t>カンリ</t>
    </rPh>
    <phoneticPr fontId="4"/>
  </si>
  <si>
    <t>14　ため池の泥上げ</t>
    <rPh sb="5" eb="6">
      <t>イケ</t>
    </rPh>
    <rPh sb="7" eb="8">
      <t>ドロ</t>
    </rPh>
    <rPh sb="8" eb="9">
      <t>ア</t>
    </rPh>
    <phoneticPr fontId="4"/>
  </si>
  <si>
    <t>13　ため池の草刈り</t>
    <rPh sb="5" eb="6">
      <t>イケ</t>
    </rPh>
    <rPh sb="7" eb="9">
      <t>クサカ</t>
    </rPh>
    <phoneticPr fontId="4"/>
  </si>
  <si>
    <t>11　農道側溝の泥上げ</t>
    <rPh sb="3" eb="5">
      <t>ノウドウ</t>
    </rPh>
    <rPh sb="5" eb="7">
      <t>ソッコウ</t>
    </rPh>
    <rPh sb="8" eb="9">
      <t>ドロ</t>
    </rPh>
    <rPh sb="9" eb="10">
      <t>ア</t>
    </rPh>
    <phoneticPr fontId="4"/>
  </si>
  <si>
    <t>８　水路の泥上げ</t>
    <rPh sb="2" eb="4">
      <t>スイロ</t>
    </rPh>
    <rPh sb="5" eb="6">
      <t>ドロ</t>
    </rPh>
    <rPh sb="6" eb="7">
      <t>ア</t>
    </rPh>
    <phoneticPr fontId="4"/>
  </si>
  <si>
    <t>７　水路の草刈り</t>
    <rPh sb="2" eb="4">
      <t>スイロ</t>
    </rPh>
    <rPh sb="5" eb="7">
      <t>クサカ</t>
    </rPh>
    <phoneticPr fontId="4"/>
  </si>
  <si>
    <t>５　畦畔・法面・防風林の草刈り</t>
    <rPh sb="2" eb="4">
      <t>ケイハン</t>
    </rPh>
    <rPh sb="5" eb="7">
      <t>ノリメン</t>
    </rPh>
    <rPh sb="8" eb="11">
      <t>ボウフウリン</t>
    </rPh>
    <rPh sb="12" eb="14">
      <t>クサカ</t>
    </rPh>
    <phoneticPr fontId="4"/>
  </si>
  <si>
    <t>遊休農地解消面積</t>
    <rPh sb="0" eb="2">
      <t>ユウキュウ</t>
    </rPh>
    <rPh sb="2" eb="4">
      <t>ノウチ</t>
    </rPh>
    <rPh sb="4" eb="6">
      <t>カイショウ</t>
    </rPh>
    <rPh sb="6" eb="8">
      <t>メンセキ</t>
    </rPh>
    <phoneticPr fontId="4"/>
  </si>
  <si>
    <t>４　遊休農地発生防止のための保全管理</t>
    <rPh sb="2" eb="4">
      <t>ユウキュウ</t>
    </rPh>
    <rPh sb="4" eb="6">
      <t>ノウチ</t>
    </rPh>
    <rPh sb="6" eb="8">
      <t>ハッセイ</t>
    </rPh>
    <rPh sb="8" eb="10">
      <t>ボウシ</t>
    </rPh>
    <rPh sb="14" eb="16">
      <t>ホゼン</t>
    </rPh>
    <rPh sb="16" eb="18">
      <t>カンリ</t>
    </rPh>
    <phoneticPr fontId="4"/>
  </si>
  <si>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4"/>
  </si>
  <si>
    <t>地域資源の基礎的な保全活動</t>
    <rPh sb="0" eb="2">
      <t>チイキ</t>
    </rPh>
    <rPh sb="2" eb="4">
      <t>シゲン</t>
    </rPh>
    <rPh sb="5" eb="8">
      <t>キソテキ</t>
    </rPh>
    <rPh sb="9" eb="11">
      <t>ホゼン</t>
    </rPh>
    <rPh sb="11" eb="13">
      <t>カツドウ</t>
    </rPh>
    <phoneticPr fontId="4"/>
  </si>
  <si>
    <t xml:space="preserve">活動区分 </t>
    <rPh sb="0" eb="2">
      <t>カツドウ</t>
    </rPh>
    <rPh sb="2" eb="4">
      <t>クブン</t>
    </rPh>
    <phoneticPr fontId="4"/>
  </si>
  <si>
    <t>農地維持支払交付金の交付を受けずに活動を実施した場合も記入してください。</t>
    <rPh sb="17" eb="19">
      <t>カツドウ</t>
    </rPh>
    <phoneticPr fontId="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</si>
  <si>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4"/>
  </si>
  <si>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4"/>
  </si>
  <si>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4"/>
  </si>
  <si>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4"/>
  </si>
  <si>
    <t>特定非営利活動法人</t>
    <rPh sb="0" eb="2">
      <t>トクテイ</t>
    </rPh>
    <rPh sb="2" eb="5">
      <t>ヒエイリ</t>
    </rPh>
    <rPh sb="5" eb="7">
      <t>カツドウ</t>
    </rPh>
    <rPh sb="7" eb="9">
      <t>ホウジン</t>
    </rPh>
    <phoneticPr fontId="4"/>
  </si>
  <si>
    <t>広域活動組織</t>
    <rPh sb="0" eb="2">
      <t>コウイキ</t>
    </rPh>
    <rPh sb="2" eb="4">
      <t>カツドウ</t>
    </rPh>
    <rPh sb="4" eb="6">
      <t>ソシキ</t>
    </rPh>
    <phoneticPr fontId="4"/>
  </si>
  <si>
    <t>２．組織の広域化・体制強化の計画</t>
    <rPh sb="2" eb="4">
      <t>ソシキ</t>
    </rPh>
    <rPh sb="5" eb="8">
      <t>コウイキカ</t>
    </rPh>
    <rPh sb="9" eb="11">
      <t>タイセイ</t>
    </rPh>
    <rPh sb="11" eb="13">
      <t>キョウカ</t>
    </rPh>
    <rPh sb="14" eb="16">
      <t>ケイカク</t>
    </rPh>
    <phoneticPr fontId="4"/>
  </si>
  <si>
    <t>２．組織の広域化・体制強化の状況</t>
    <rPh sb="2" eb="4">
      <t>ソシキ</t>
    </rPh>
    <rPh sb="5" eb="8">
      <t>コウイキカ</t>
    </rPh>
    <rPh sb="9" eb="11">
      <t>タイセイ</t>
    </rPh>
    <rPh sb="11" eb="13">
      <t>キョウカ</t>
    </rPh>
    <rPh sb="14" eb="16">
      <t>ジョウキョウ</t>
    </rPh>
    <phoneticPr fontId="4"/>
  </si>
  <si>
    <t>開催日</t>
    <rPh sb="0" eb="3">
      <t>カイサイビ</t>
    </rPh>
    <phoneticPr fontId="4"/>
  </si>
  <si>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4"/>
  </si>
  <si>
    <t>１． 総会又は運営委員会の実施時期</t>
    <rPh sb="3" eb="5">
      <t>ソウカイ</t>
    </rPh>
    <rPh sb="5" eb="6">
      <t>マタ</t>
    </rPh>
    <rPh sb="7" eb="9">
      <t>ウンエイ</t>
    </rPh>
    <rPh sb="9" eb="12">
      <t>イインカイ</t>
    </rPh>
    <rPh sb="13" eb="15">
      <t>ジッシ</t>
    </rPh>
    <rPh sb="15" eb="17">
      <t>ジキ</t>
    </rPh>
    <phoneticPr fontId="4"/>
  </si>
  <si>
    <t>　合　　　計</t>
    <rPh sb="1" eb="2">
      <t>ゴウ</t>
    </rPh>
    <rPh sb="5" eb="6">
      <t>ケイ</t>
    </rPh>
    <phoneticPr fontId="4"/>
  </si>
  <si>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4"/>
  </si>
  <si>
    <t>次年度への持越金
（資源向上（長寿命化））</t>
    <rPh sb="0" eb="3">
      <t>ジネンド</t>
    </rPh>
    <rPh sb="5" eb="7">
      <t>モチコ</t>
    </rPh>
    <rPh sb="7" eb="8">
      <t>キン</t>
    </rPh>
    <rPh sb="10" eb="12">
      <t>シゲン</t>
    </rPh>
    <rPh sb="12" eb="14">
      <t>コウジョウ</t>
    </rPh>
    <rPh sb="15" eb="19">
      <t>チョウジュミョウカ</t>
    </rPh>
    <phoneticPr fontId="4"/>
  </si>
  <si>
    <t>５．</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</si>
  <si>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4"/>
  </si>
  <si>
    <t>４．</t>
  </si>
  <si>
    <t>３．</t>
    <phoneticPr fontId="4"/>
  </si>
  <si>
    <t>その他</t>
    <rPh sb="2" eb="3">
      <t>ホカ</t>
    </rPh>
    <phoneticPr fontId="4"/>
  </si>
  <si>
    <t>日当</t>
    <rPh sb="0" eb="2">
      <t>ニットウ</t>
    </rPh>
    <phoneticPr fontId="4"/>
  </si>
  <si>
    <t>支出総額（資源向上（長寿命化））</t>
    <rPh sb="0" eb="2">
      <t>シシュツ</t>
    </rPh>
    <rPh sb="2" eb="4">
      <t>ソウガク</t>
    </rPh>
    <rPh sb="5" eb="7">
      <t>シゲン</t>
    </rPh>
    <rPh sb="7" eb="9">
      <t>コウジョウ</t>
    </rPh>
    <rPh sb="10" eb="14">
      <t>チョウジュミョウカ</t>
    </rPh>
    <phoneticPr fontId="4"/>
  </si>
  <si>
    <t>２．</t>
    <phoneticPr fontId="4"/>
  </si>
  <si>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4"/>
  </si>
  <si>
    <t>１．</t>
    <phoneticPr fontId="4"/>
  </si>
  <si>
    <t>備　考</t>
    <rPh sb="0" eb="1">
      <t>ソナエ</t>
    </rPh>
    <rPh sb="2" eb="3">
      <t>コウ</t>
    </rPh>
    <phoneticPr fontId="4"/>
  </si>
  <si>
    <t>金額</t>
    <rPh sb="0" eb="1">
      <t>キン</t>
    </rPh>
    <rPh sb="1" eb="2">
      <t>ガク</t>
    </rPh>
    <phoneticPr fontId="4"/>
  </si>
  <si>
    <t>項　　目</t>
    <rPh sb="0" eb="1">
      <t>コウ</t>
    </rPh>
    <rPh sb="3" eb="4">
      <t>メ</t>
    </rPh>
    <phoneticPr fontId="4"/>
  </si>
  <si>
    <t>支出の部</t>
    <rPh sb="0" eb="2">
      <t>シシュツ</t>
    </rPh>
    <rPh sb="3" eb="4">
      <t>ブ</t>
    </rPh>
    <phoneticPr fontId="4"/>
  </si>
  <si>
    <t>５．</t>
    <phoneticPr fontId="4"/>
  </si>
  <si>
    <t>資源向上（長寿命化）交付金</t>
    <rPh sb="0" eb="2">
      <t>シゲン</t>
    </rPh>
    <rPh sb="2" eb="4">
      <t>コウジョウ</t>
    </rPh>
    <rPh sb="5" eb="9">
      <t>チョウジュミョウカ</t>
    </rPh>
    <rPh sb="10" eb="13">
      <t>コウフキン</t>
    </rPh>
    <phoneticPr fontId="4"/>
  </si>
  <si>
    <t>４．</t>
    <phoneticPr fontId="4"/>
  </si>
  <si>
    <t>農地維持・資源向上（共同）交付金</t>
    <rPh sb="0" eb="2">
      <t>ノウチ</t>
    </rPh>
    <rPh sb="2" eb="4">
      <t>イジ</t>
    </rPh>
    <rPh sb="5" eb="7">
      <t>シゲン</t>
    </rPh>
    <rPh sb="7" eb="9">
      <t>コウジョウ</t>
    </rPh>
    <rPh sb="10" eb="12">
      <t>キョウドウ</t>
    </rPh>
    <rPh sb="13" eb="16">
      <t>コウフキン</t>
    </rPh>
    <phoneticPr fontId="4"/>
  </si>
  <si>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</si>
  <si>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4"/>
  </si>
  <si>
    <t>収入の部</t>
    <rPh sb="0" eb="2">
      <t>シュウニュウ</t>
    </rPh>
    <rPh sb="3" eb="4">
      <t>ブ</t>
    </rPh>
    <phoneticPr fontId="4"/>
  </si>
  <si>
    <t>＜○年度　収支実績　　○年○月○日現在＞</t>
    <rPh sb="2" eb="4">
      <t>ネンド</t>
    </rPh>
    <rPh sb="5" eb="7">
      <t>シュウシ</t>
    </rPh>
    <rPh sb="7" eb="9">
      <t>ジッセキ</t>
    </rPh>
    <rPh sb="12" eb="13">
      <t>ネン</t>
    </rPh>
    <rPh sb="14" eb="15">
      <t>ツキ</t>
    </rPh>
    <rPh sb="16" eb="17">
      <t>ニチ</t>
    </rPh>
    <rPh sb="17" eb="19">
      <t>ゲンザイ</t>
    </rPh>
    <phoneticPr fontId="4"/>
  </si>
  <si>
    <t>組織名称</t>
    <rPh sb="0" eb="2">
      <t>ソシキ</t>
    </rPh>
    <rPh sb="2" eb="4">
      <t>メイショウ</t>
    </rPh>
    <phoneticPr fontId="4"/>
  </si>
  <si>
    <t>多面的機能支払交付金に係る実施状況報告書</t>
  </si>
  <si>
    <t>（別添）</t>
    <rPh sb="1" eb="3">
      <t>ベッテン</t>
    </rPh>
    <phoneticPr fontId="4"/>
  </si>
  <si>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4"/>
  </si>
  <si>
    <t>○年度　多面的機能支払交付金に係る実施状況報告書</t>
    <rPh sb="1" eb="3">
      <t>ネンド</t>
    </rPh>
    <phoneticPr fontId="4"/>
  </si>
  <si>
    <t>（様式第1－８号）</t>
    <phoneticPr fontId="4"/>
  </si>
  <si>
    <t>上記の内容について、妥当であると認める。</t>
    <rPh sb="0" eb="2">
      <t>ジョウキ</t>
    </rPh>
    <rPh sb="3" eb="5">
      <t>ナイヨウ</t>
    </rPh>
    <rPh sb="10" eb="12">
      <t>ダトウ</t>
    </rPh>
    <rPh sb="16" eb="17">
      <t>ミト</t>
    </rPh>
    <phoneticPr fontId="92"/>
  </si>
  <si>
    <t>担当者記名</t>
    <rPh sb="0" eb="3">
      <t>タントウシャ</t>
    </rPh>
    <rPh sb="3" eb="5">
      <t>キメイ</t>
    </rPh>
    <phoneticPr fontId="92"/>
  </si>
  <si>
    <t>確認結果</t>
    <rPh sb="0" eb="2">
      <t>カクニン</t>
    </rPh>
    <rPh sb="2" eb="4">
      <t>ケッカ</t>
    </rPh>
    <phoneticPr fontId="92"/>
  </si>
  <si>
    <t>市町村担当者における妥当性の確認欄</t>
    <rPh sb="0" eb="3">
      <t>シチョウソン</t>
    </rPh>
    <rPh sb="3" eb="6">
      <t>タントウシャ</t>
    </rPh>
    <rPh sb="10" eb="13">
      <t>ダトウセイ</t>
    </rPh>
    <rPh sb="14" eb="16">
      <t>カクニン</t>
    </rPh>
    <rPh sb="16" eb="17">
      <t>ラン</t>
    </rPh>
    <phoneticPr fontId="92"/>
  </si>
  <si>
    <t>円</t>
    <rPh sb="0" eb="1">
      <t>エン</t>
    </rPh>
    <phoneticPr fontId="92"/>
  </si>
  <si>
    <t>計</t>
    <rPh sb="0" eb="1">
      <t>ケイ</t>
    </rPh>
    <phoneticPr fontId="92"/>
  </si>
  <si>
    <t>算定根拠</t>
    <rPh sb="0" eb="2">
      <t>サンテイ</t>
    </rPh>
    <rPh sb="2" eb="4">
      <t>コンキョ</t>
    </rPh>
    <phoneticPr fontId="92"/>
  </si>
  <si>
    <t>使用予定金額</t>
    <rPh sb="0" eb="2">
      <t>シヨウ</t>
    </rPh>
    <rPh sb="2" eb="4">
      <t>ヨテイ</t>
    </rPh>
    <rPh sb="4" eb="6">
      <t>キンガク</t>
    </rPh>
    <phoneticPr fontId="92"/>
  </si>
  <si>
    <t>使用内容</t>
    <rPh sb="0" eb="2">
      <t>シヨウ</t>
    </rPh>
    <rPh sb="2" eb="4">
      <t>ナイヨウ</t>
    </rPh>
    <phoneticPr fontId="92"/>
  </si>
  <si>
    <t>使用時期</t>
    <rPh sb="0" eb="2">
      <t>シヨウ</t>
    </rPh>
    <rPh sb="2" eb="4">
      <t>ジキ</t>
    </rPh>
    <phoneticPr fontId="92"/>
  </si>
  <si>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92"/>
  </si>
  <si>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92"/>
  </si>
  <si>
    <t>資源向上（長寿命化）</t>
    <rPh sb="5" eb="9">
      <t>チョウジュミョウカ</t>
    </rPh>
    <phoneticPr fontId="92"/>
  </si>
  <si>
    <t>持越金の使用予定表</t>
    <rPh sb="0" eb="2">
      <t>モチコシ</t>
    </rPh>
    <rPh sb="2" eb="3">
      <t>キン</t>
    </rPh>
    <rPh sb="4" eb="6">
      <t>シヨウ</t>
    </rPh>
    <rPh sb="6" eb="8">
      <t>ヨテイ</t>
    </rPh>
    <rPh sb="8" eb="9">
      <t>ヒョウ</t>
    </rPh>
    <phoneticPr fontId="92"/>
  </si>
  <si>
    <t>別紙</t>
    <rPh sb="0" eb="2">
      <t>ベッシ</t>
    </rPh>
    <phoneticPr fontId="92"/>
  </si>
  <si>
    <t>農地維持・資源向上（共同）</t>
  </si>
  <si>
    <t>取組番号</t>
    <rPh sb="2" eb="4">
      <t>バンゴウ</t>
    </rPh>
    <phoneticPr fontId="4"/>
  </si>
  <si>
    <t>農村文化の伝承を通じた農村コミュニティの強化</t>
  </si>
  <si>
    <t>やすらぎ・福祉及び教育機能の活用</t>
    <phoneticPr fontId="4"/>
  </si>
  <si>
    <t>多面的機能の増進を図る活動</t>
  </si>
  <si>
    <t>取組</t>
  </si>
  <si>
    <t>活動項目</t>
  </si>
  <si>
    <t>３．多面的機能の増進を図る活動</t>
    <phoneticPr fontId="4"/>
  </si>
  <si>
    <t>水田の地下水かん養機能向上活動、水源かん養林の保全</t>
    <rPh sb="16" eb="18">
      <t>スイゲン</t>
    </rPh>
    <rPh sb="20" eb="21">
      <t>ヨウ</t>
    </rPh>
    <rPh sb="21" eb="22">
      <t>ハヤシ</t>
    </rPh>
    <rPh sb="23" eb="25">
      <t>ホゼン</t>
    </rPh>
    <phoneticPr fontId="4"/>
  </si>
  <si>
    <t>水田貯留機能増進・地下水かん養</t>
    <phoneticPr fontId="4"/>
  </si>
  <si>
    <t>景観形成・生活環境保全</t>
    <phoneticPr fontId="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</si>
  <si>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4"/>
  </si>
  <si>
    <t>景観形成計画、生活環境保全計画の策定</t>
    <rPh sb="4" eb="6">
      <t>ケイカク</t>
    </rPh>
    <phoneticPr fontId="4"/>
  </si>
  <si>
    <t>取組番号</t>
    <rPh sb="0" eb="2">
      <t>トリクミ</t>
    </rPh>
    <rPh sb="2" eb="4">
      <t>バンゴウ</t>
    </rPh>
    <phoneticPr fontId="4"/>
  </si>
  <si>
    <t>２．農村環境保全活動</t>
    <phoneticPr fontId="4"/>
  </si>
  <si>
    <t>１．施設の軽微な補修</t>
    <phoneticPr fontId="4"/>
  </si>
  <si>
    <t>地域資源の適切な保全管理のための推進活動</t>
    <phoneticPr fontId="4"/>
  </si>
  <si>
    <t>２．地域資源の適切な保全管理のための推進活動</t>
    <phoneticPr fontId="4"/>
  </si>
  <si>
    <t>ため池附帯施設の保守管理</t>
    <rPh sb="2" eb="3">
      <t>イケ</t>
    </rPh>
    <rPh sb="3" eb="5">
      <t>フタイ</t>
    </rPh>
    <rPh sb="5" eb="7">
      <t>シセツ</t>
    </rPh>
    <rPh sb="8" eb="10">
      <t>ホシュ</t>
    </rPh>
    <phoneticPr fontId="4"/>
  </si>
  <si>
    <t>水路附帯施設の保守管理</t>
    <rPh sb="0" eb="2">
      <t>スイロ</t>
    </rPh>
    <rPh sb="2" eb="4">
      <t>フタイ</t>
    </rPh>
    <rPh sb="4" eb="6">
      <t>シセツ</t>
    </rPh>
    <rPh sb="7" eb="9">
      <t>ホシュ</t>
    </rPh>
    <phoneticPr fontId="4"/>
  </si>
  <si>
    <t>鳥獣害防護柵等の保守管理</t>
    <rPh sb="0" eb="2">
      <t>チョウジュウ</t>
    </rPh>
    <rPh sb="2" eb="3">
      <t>ガイ</t>
    </rPh>
    <rPh sb="3" eb="6">
      <t>ボウゴサク</t>
    </rPh>
    <rPh sb="6" eb="7">
      <t>トウ</t>
    </rPh>
    <rPh sb="8" eb="10">
      <t>ホシュ</t>
    </rPh>
    <rPh sb="10" eb="12">
      <t>カンリ</t>
    </rPh>
    <phoneticPr fontId="4"/>
  </si>
  <si>
    <t>畦畔・法面・防風林の草刈り</t>
    <rPh sb="0" eb="2">
      <t>ケイハン</t>
    </rPh>
    <rPh sb="3" eb="5">
      <t>ノリメン</t>
    </rPh>
    <rPh sb="6" eb="9">
      <t>ボウフウリン</t>
    </rPh>
    <phoneticPr fontId="4"/>
  </si>
  <si>
    <t>遊休農地発生防止のための保全管理</t>
    <phoneticPr fontId="4"/>
  </si>
  <si>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4"/>
  </si>
  <si>
    <t>1．地域資源の基礎的な保全活動</t>
    <phoneticPr fontId="4"/>
  </si>
  <si>
    <t>取組番号早見表</t>
    <rPh sb="4" eb="5">
      <t>ハヤ</t>
    </rPh>
    <rPh sb="5" eb="6">
      <t>ミ</t>
    </rPh>
    <rPh sb="6" eb="7">
      <t>ヒョウ</t>
    </rPh>
    <phoneticPr fontId="4"/>
  </si>
  <si>
    <t>農業者以外</t>
    <rPh sb="0" eb="3">
      <t>ノウギョウシャ</t>
    </rPh>
    <rPh sb="3" eb="5">
      <t>イガイ</t>
    </rPh>
    <phoneticPr fontId="2"/>
  </si>
  <si>
    <t>農業者</t>
    <rPh sb="0" eb="3">
      <t>ノウギョウシャ</t>
    </rPh>
    <phoneticPr fontId="2"/>
  </si>
  <si>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4"/>
  </si>
  <si>
    <t>その他の農業者以外団体</t>
    <rPh sb="2" eb="3">
      <t>タ</t>
    </rPh>
    <rPh sb="4" eb="7">
      <t>ノウギョウシャ</t>
    </rPh>
    <rPh sb="7" eb="9">
      <t>イガイ</t>
    </rPh>
    <rPh sb="9" eb="11">
      <t>ダンタイ</t>
    </rPh>
    <phoneticPr fontId="4"/>
  </si>
  <si>
    <t>NPO</t>
    <phoneticPr fontId="4"/>
  </si>
  <si>
    <t>学校・PTA</t>
    <rPh sb="0" eb="2">
      <t>ガッコウ</t>
    </rPh>
    <phoneticPr fontId="4"/>
  </si>
  <si>
    <t>ＪＡ</t>
    <phoneticPr fontId="4"/>
  </si>
  <si>
    <t>土地改良区</t>
    <rPh sb="0" eb="2">
      <t>トチ</t>
    </rPh>
    <rPh sb="2" eb="5">
      <t>カイリョウク</t>
    </rPh>
    <phoneticPr fontId="4"/>
  </si>
  <si>
    <t>子供会</t>
    <rPh sb="0" eb="3">
      <t>コドモカイ</t>
    </rPh>
    <phoneticPr fontId="4"/>
  </si>
  <si>
    <t>女性会</t>
    <rPh sb="0" eb="3">
      <t>ジョセイカイ</t>
    </rPh>
    <phoneticPr fontId="4"/>
  </si>
  <si>
    <t>自治会</t>
    <rPh sb="0" eb="3">
      <t>ジチカイ</t>
    </rPh>
    <phoneticPr fontId="4"/>
  </si>
  <si>
    <t>農業者以外個人</t>
    <phoneticPr fontId="4"/>
  </si>
  <si>
    <t>その他の農業者団体</t>
    <rPh sb="2" eb="3">
      <t>タ</t>
    </rPh>
    <rPh sb="4" eb="7">
      <t>ノウギョウシャ</t>
    </rPh>
    <rPh sb="7" eb="9">
      <t>ダンタイ</t>
    </rPh>
    <phoneticPr fontId="4"/>
  </si>
  <si>
    <t>営農組合</t>
    <rPh sb="0" eb="2">
      <t>エイノウ</t>
    </rPh>
    <rPh sb="2" eb="4">
      <t>クミアイ</t>
    </rPh>
    <phoneticPr fontId="4"/>
  </si>
  <si>
    <t>農事組合法人</t>
    <rPh sb="0" eb="2">
      <t>ノウジ</t>
    </rPh>
    <rPh sb="2" eb="4">
      <t>クミアイ</t>
    </rPh>
    <rPh sb="4" eb="6">
      <t>ホウジン</t>
    </rPh>
    <phoneticPr fontId="4"/>
  </si>
  <si>
    <t>農業者個人</t>
    <rPh sb="0" eb="3">
      <t>ノウギョウシャ</t>
    </rPh>
    <rPh sb="3" eb="5">
      <t>コジン</t>
    </rPh>
    <phoneticPr fontId="4"/>
  </si>
  <si>
    <t>団体として参加</t>
    <rPh sb="0" eb="2">
      <t>ダンタイ</t>
    </rPh>
    <rPh sb="5" eb="7">
      <t>サンカ</t>
    </rPh>
    <phoneticPr fontId="4"/>
  </si>
  <si>
    <t>個人として参加</t>
    <rPh sb="0" eb="2">
      <t>コジン</t>
    </rPh>
    <rPh sb="5" eb="7">
      <t>サンカ</t>
    </rPh>
    <phoneticPr fontId="4"/>
  </si>
  <si>
    <t>分類番号リスト</t>
    <rPh sb="0" eb="2">
      <t>ブンルイ</t>
    </rPh>
    <rPh sb="2" eb="4">
      <t>バンゴウ</t>
    </rPh>
    <phoneticPr fontId="4"/>
  </si>
  <si>
    <t>備考（団体名等）</t>
    <rPh sb="0" eb="2">
      <t>ビコウ</t>
    </rPh>
    <rPh sb="3" eb="5">
      <t>ダンタイ</t>
    </rPh>
    <rPh sb="5" eb="6">
      <t>メイ</t>
    </rPh>
    <rPh sb="6" eb="7">
      <t>トウ</t>
    </rPh>
    <phoneticPr fontId="4"/>
  </si>
  <si>
    <t>住所</t>
    <rPh sb="0" eb="2">
      <t>ジュウショ</t>
    </rPh>
    <phoneticPr fontId="4"/>
  </si>
  <si>
    <t>氏名</t>
    <rPh sb="0" eb="2">
      <t>シメイ</t>
    </rPh>
    <phoneticPr fontId="4"/>
  </si>
  <si>
    <t>分類</t>
    <rPh sb="0" eb="2">
      <t>ブンルイ</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</si>
  <si>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</si>
  <si>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②　農業者以外の個人</t>
    <rPh sb="5" eb="7">
      <t>イガイ</t>
    </rPh>
    <rPh sb="8" eb="10">
      <t>コジン</t>
    </rPh>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</si>
  <si>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</si>
  <si>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t>　（２）　○○集落</t>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</si>
  <si>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</si>
  <si>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　（１）　○○集落</t>
    <rPh sb="7" eb="9">
      <t>シュウラク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</si>
  <si>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</si>
  <si>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</si>
  <si>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３．構成員</t>
    <rPh sb="2" eb="5">
      <t>コウセイイン</t>
    </rPh>
    <phoneticPr fontId="4"/>
  </si>
  <si>
    <t>役職名</t>
    <rPh sb="0" eb="3">
      <t>ヤクショクメイ</t>
    </rPh>
    <phoneticPr fontId="4"/>
  </si>
  <si>
    <t>２．役員</t>
    <rPh sb="2" eb="4">
      <t>ヤクイン</t>
    </rPh>
    <phoneticPr fontId="4"/>
  </si>
  <si>
    <t>カウント</t>
    <phoneticPr fontId="4"/>
  </si>
  <si>
    <t>１．代表</t>
    <rPh sb="2" eb="4">
      <t>ダイヒョウ</t>
    </rPh>
    <phoneticPr fontId="4"/>
  </si>
  <si>
    <t>（規約別紙）</t>
    <rPh sb="1" eb="3">
      <t>キヤク</t>
    </rPh>
    <rPh sb="3" eb="5">
      <t>ベッシ</t>
    </rPh>
    <phoneticPr fontId="4"/>
  </si>
  <si>
    <t>この線より上に行を挿入してください。</t>
    <rPh sb="2" eb="3">
      <t>セン</t>
    </rPh>
    <rPh sb="5" eb="6">
      <t>ウエ</t>
    </rPh>
    <rPh sb="7" eb="8">
      <t>ギョウ</t>
    </rPh>
    <rPh sb="9" eb="11">
      <t>ソウニュウ</t>
    </rPh>
    <phoneticPr fontId="84"/>
  </si>
  <si>
    <t>【活動組織から市町村に提出するもの】</t>
    <phoneticPr fontId="4"/>
  </si>
  <si>
    <t>農林水産省様式　　</t>
    <rPh sb="0" eb="2">
      <t>ノウリン</t>
    </rPh>
    <rPh sb="2" eb="5">
      <t>スイサンショウ</t>
    </rPh>
    <rPh sb="5" eb="7">
      <t>ヨウシキ</t>
    </rPh>
    <phoneticPr fontId="4"/>
  </si>
  <si>
    <t>農林水産省様式</t>
    <phoneticPr fontId="4"/>
  </si>
  <si>
    <t>【活動組織から市町村に提出するもの】</t>
    <phoneticPr fontId="69"/>
  </si>
  <si>
    <t>農林水産省様式</t>
    <phoneticPr fontId="69"/>
  </si>
  <si>
    <t>融雪剤の散布</t>
    <rPh sb="0" eb="3">
      <t>ユウセツザイ</t>
    </rPh>
    <rPh sb="4" eb="6">
      <t>サンプ</t>
    </rPh>
    <phoneticPr fontId="4"/>
  </si>
  <si>
    <t>除排雪</t>
    <rPh sb="0" eb="3">
      <t>ジョハイセツ</t>
    </rPh>
    <phoneticPr fontId="4"/>
  </si>
  <si>
    <t>農用地の溝切り</t>
    <rPh sb="0" eb="3">
      <t>ノウヨウチ</t>
    </rPh>
    <rPh sb="4" eb="5">
      <t>ミゾ</t>
    </rPh>
    <rPh sb="5" eb="6">
      <t>キ</t>
    </rPh>
    <phoneticPr fontId="4"/>
  </si>
  <si>
    <t>積雪被害防止</t>
    <rPh sb="0" eb="2">
      <t>セキセツ</t>
    </rPh>
    <rPh sb="2" eb="4">
      <t>ヒガイ</t>
    </rPh>
    <rPh sb="4" eb="6">
      <t>ボウシ</t>
    </rPh>
    <phoneticPr fontId="4"/>
  </si>
  <si>
    <t>配水操作</t>
    <rPh sb="0" eb="2">
      <t>ハイスイ</t>
    </rPh>
    <rPh sb="2" eb="4">
      <t>ソウサ</t>
    </rPh>
    <phoneticPr fontId="4"/>
  </si>
  <si>
    <t>農地に係る施設</t>
    <rPh sb="0" eb="2">
      <t>ノウチ</t>
    </rPh>
    <rPh sb="3" eb="4">
      <t>カカ</t>
    </rPh>
    <rPh sb="5" eb="7">
      <t>シセツ</t>
    </rPh>
    <phoneticPr fontId="2"/>
  </si>
  <si>
    <t>農地に係る施設</t>
    <rPh sb="0" eb="2">
      <t>ノウチ</t>
    </rPh>
    <rPh sb="3" eb="4">
      <t>カカ</t>
    </rPh>
    <rPh sb="5" eb="7">
      <t>シセツ</t>
    </rPh>
    <phoneticPr fontId="4"/>
  </si>
  <si>
    <t>農地に係る施設の補修・更新等</t>
    <phoneticPr fontId="4"/>
  </si>
  <si>
    <t>鳥獣害防護柵の補修・更新等</t>
    <phoneticPr fontId="4"/>
  </si>
  <si>
    <t>農用地</t>
    <rPh sb="0" eb="3">
      <t>ノウヨウチ</t>
    </rPh>
    <phoneticPr fontId="2"/>
  </si>
  <si>
    <t>100 融雪剤の散布</t>
    <rPh sb="4" eb="7">
      <t>ユウセツザイ</t>
    </rPh>
    <rPh sb="8" eb="10">
      <t>サンプ</t>
    </rPh>
    <phoneticPr fontId="4"/>
  </si>
  <si>
    <t>101 除排雪</t>
    <rPh sb="4" eb="7">
      <t>ジョハイセツ</t>
    </rPh>
    <phoneticPr fontId="4"/>
  </si>
  <si>
    <t>102 農用地の溝切り</t>
    <rPh sb="4" eb="7">
      <t>ノウヨウチ</t>
    </rPh>
    <rPh sb="8" eb="9">
      <t>ミゾ</t>
    </rPh>
    <rPh sb="9" eb="10">
      <t>キ</t>
    </rPh>
    <phoneticPr fontId="4"/>
  </si>
  <si>
    <t>103 融雪剤の散布</t>
    <rPh sb="4" eb="7">
      <t>ユウセツザイ</t>
    </rPh>
    <rPh sb="8" eb="10">
      <t>サンプ</t>
    </rPh>
    <phoneticPr fontId="4"/>
  </si>
  <si>
    <t>104 除排雪</t>
    <rPh sb="4" eb="7">
      <t>ジョハイセツ</t>
    </rPh>
    <phoneticPr fontId="4"/>
  </si>
  <si>
    <t>105 積雪被害防止</t>
    <rPh sb="4" eb="6">
      <t>セキセツ</t>
    </rPh>
    <rPh sb="6" eb="8">
      <t>ヒガイ</t>
    </rPh>
    <rPh sb="8" eb="10">
      <t>ボウシ</t>
    </rPh>
    <phoneticPr fontId="4"/>
  </si>
  <si>
    <t>106 配水操作</t>
    <rPh sb="4" eb="6">
      <t>ハイスイ</t>
    </rPh>
    <rPh sb="6" eb="8">
      <t>ソウサ</t>
    </rPh>
    <phoneticPr fontId="4"/>
  </si>
  <si>
    <t>107 融雪剤の散布</t>
    <rPh sb="4" eb="7">
      <t>ユウセツザイ</t>
    </rPh>
    <rPh sb="8" eb="10">
      <t>サンプ</t>
    </rPh>
    <phoneticPr fontId="4"/>
  </si>
  <si>
    <t>108 除排雪</t>
    <rPh sb="4" eb="7">
      <t>ジョハイセツ</t>
    </rPh>
    <phoneticPr fontId="4"/>
  </si>
  <si>
    <t>109 農地に係る施設の補修・更新等</t>
    <rPh sb="4" eb="6">
      <t>ノウチ</t>
    </rPh>
    <rPh sb="7" eb="8">
      <t>カカ</t>
    </rPh>
    <rPh sb="9" eb="11">
      <t>シセツ</t>
    </rPh>
    <rPh sb="12" eb="14">
      <t>ホシュウ</t>
    </rPh>
    <rPh sb="15" eb="17">
      <t>コウシン</t>
    </rPh>
    <rPh sb="17" eb="18">
      <t>トウ</t>
    </rPh>
    <phoneticPr fontId="2"/>
  </si>
  <si>
    <t>109　農地に係る施設の補修・更新等</t>
    <phoneticPr fontId="4"/>
  </si>
  <si>
    <t>　　[農地維持・資源向上（共同）]</t>
  </si>
  <si>
    <t>★「区分」欄には、農地維持・資源向上（共同）に係る収支は「１」を入力してください。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2" eb="34">
      <t>ニュウリョク</t>
    </rPh>
    <phoneticPr fontId="84"/>
  </si>
  <si>
    <t>★「区分」欄には、資源向上（長寿命化）に係る収支は「２」入力してください。</t>
    <rPh sb="2" eb="4">
      <t>クブン</t>
    </rPh>
    <rPh sb="5" eb="6">
      <t>ラン</t>
    </rPh>
    <rPh sb="9" eb="11">
      <t>シゲン</t>
    </rPh>
    <rPh sb="11" eb="13">
      <t>コウジョウ</t>
    </rPh>
    <rPh sb="14" eb="18">
      <t>チョウジュミョウカ</t>
    </rPh>
    <rPh sb="20" eb="21">
      <t>カカ</t>
    </rPh>
    <rPh sb="22" eb="24">
      <t>シュウシ</t>
    </rPh>
    <rPh sb="28" eb="30">
      <t>ニュウリョク</t>
    </rPh>
    <phoneticPr fontId="84"/>
  </si>
  <si>
    <t>　　[資源向上（長寿命化）]</t>
    <rPh sb="8" eb="12">
      <t>チョウジュミョウカ</t>
    </rPh>
    <phoneticPr fontId="4"/>
  </si>
  <si>
    <t>[農地維持・資源向上（共同）]</t>
  </si>
  <si>
    <t>[資源向上（長寿命化）]</t>
    <rPh sb="6" eb="10">
      <t>チョウジュミョウカ</t>
    </rPh>
    <phoneticPr fontId="4"/>
  </si>
  <si>
    <t>100　融雪剤の散布</t>
    <rPh sb="4" eb="6">
      <t>ユウセツ</t>
    </rPh>
    <rPh sb="6" eb="7">
      <t>ザイ</t>
    </rPh>
    <rPh sb="8" eb="10">
      <t>サンプ</t>
    </rPh>
    <phoneticPr fontId="4"/>
  </si>
  <si>
    <t>101　除排雪</t>
    <rPh sb="4" eb="7">
      <t>ジョハイセツ</t>
    </rPh>
    <phoneticPr fontId="4"/>
  </si>
  <si>
    <t>102　農用地の溝切り</t>
    <rPh sb="4" eb="7">
      <t>ノウヨウチ</t>
    </rPh>
    <rPh sb="8" eb="9">
      <t>ミゾ</t>
    </rPh>
    <rPh sb="9" eb="10">
      <t>キ</t>
    </rPh>
    <phoneticPr fontId="4"/>
  </si>
  <si>
    <t>103　融雪剤の散布</t>
    <rPh sb="4" eb="6">
      <t>ユウセツ</t>
    </rPh>
    <rPh sb="6" eb="7">
      <t>ザイ</t>
    </rPh>
    <rPh sb="8" eb="10">
      <t>サンプ</t>
    </rPh>
    <phoneticPr fontId="4"/>
  </si>
  <si>
    <t>104　除排雪</t>
    <rPh sb="4" eb="7">
      <t>ジョハイセツ</t>
    </rPh>
    <phoneticPr fontId="4"/>
  </si>
  <si>
    <t>105　積雪被害防止</t>
    <rPh sb="4" eb="6">
      <t>セキセツ</t>
    </rPh>
    <rPh sb="6" eb="8">
      <t>ヒガイ</t>
    </rPh>
    <rPh sb="8" eb="10">
      <t>ボウシ</t>
    </rPh>
    <phoneticPr fontId="4"/>
  </si>
  <si>
    <t>106　配水操作</t>
    <rPh sb="4" eb="6">
      <t>ハイスイ</t>
    </rPh>
    <rPh sb="6" eb="8">
      <t>ソウサ</t>
    </rPh>
    <phoneticPr fontId="4"/>
  </si>
  <si>
    <t>107　融雪剤の散布</t>
    <rPh sb="4" eb="6">
      <t>ユウセツ</t>
    </rPh>
    <rPh sb="6" eb="7">
      <t>ザイ</t>
    </rPh>
    <rPh sb="8" eb="10">
      <t>サンプ</t>
    </rPh>
    <phoneticPr fontId="4"/>
  </si>
  <si>
    <t>108　除排雪</t>
    <rPh sb="4" eb="7">
      <t>ジョハイセツ</t>
    </rPh>
    <phoneticPr fontId="4"/>
  </si>
  <si>
    <t>×</t>
  </si>
  <si>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4"/>
  </si>
  <si>
    <t>長　様</t>
    <rPh sb="0" eb="1">
      <t>チョウ</t>
    </rPh>
    <rPh sb="2" eb="3">
      <t>サマ</t>
    </rPh>
    <phoneticPr fontId="4"/>
  </si>
  <si>
    <t>※</t>
    <phoneticPr fontId="4"/>
  </si>
  <si>
    <t>農山漁村の活性化のための定住等及び地域間交流の促進に関する法律（平成19年法律第48号）第５条第１項に規定する活性化計画が作成されている場合であって、その添付書類として、多面的機能発揮促進事業に関する計画の認定の申請に必要な上記１から３までに掲げる書類が既に市町村長に提出されているときは、これらの書類の添付を省略することができる。</t>
    <rPh sb="0" eb="4">
      <t>ノウサンギョソン</t>
    </rPh>
    <rPh sb="5" eb="7">
      <t>カッセイ</t>
    </rPh>
    <rPh sb="7" eb="8">
      <t>カ</t>
    </rPh>
    <rPh sb="12" eb="14">
      <t>テイジュウ</t>
    </rPh>
    <rPh sb="14" eb="15">
      <t>トウ</t>
    </rPh>
    <rPh sb="15" eb="16">
      <t>オヨ</t>
    </rPh>
    <rPh sb="17" eb="20">
      <t>チイキカン</t>
    </rPh>
    <rPh sb="20" eb="22">
      <t>コウリュウ</t>
    </rPh>
    <rPh sb="23" eb="25">
      <t>ソクシン</t>
    </rPh>
    <rPh sb="26" eb="27">
      <t>カン</t>
    </rPh>
    <phoneticPr fontId="4"/>
  </si>
  <si>
    <t>※に該当するため、書類の添付を省略する。</t>
    <rPh sb="2" eb="4">
      <t>ガイトウ</t>
    </rPh>
    <rPh sb="9" eb="11">
      <t>ショルイ</t>
    </rPh>
    <rPh sb="12" eb="14">
      <t>テンプ</t>
    </rPh>
    <rPh sb="15" eb="17">
      <t>ショウリャク</t>
    </rPh>
    <phoneticPr fontId="4"/>
  </si>
  <si>
    <t>多面的機能発揮促進事業に関する計画変更の認定の申請について</t>
    <rPh sb="17" eb="19">
      <t>ヘンコウ</t>
    </rPh>
    <phoneticPr fontId="4"/>
  </si>
  <si>
    <t>　このことについて、農業の有する多面的機能の発揮の促進に関する法律（平成26年法律第78号）第８条第１項の規定に基づき、下記関係書類を添えて認定を申請する。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</si>
</sst>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 numFmtId="208" formatCode="General;;"/>
    <numFmt numFmtId="209" formatCode="[$-411]ggge&quot;年&quot;m&quot;月&quot;d&quot;日&quot;;@"/>
    <numFmt numFmtId="210" formatCode="0_);[Red]\(0\)"/>
    <numFmt numFmtId="211" formatCode="h&quot;時&quot;mm&quot;分&quot;;@"/>
    <numFmt numFmtId="212" formatCode="m&quot;月&quot;d&quot;日&quot;;@"/>
    <numFmt numFmtId="213" formatCode="#&quot;人&quot;;;"/>
    <numFmt numFmtId="214" formatCode="@&quot;人&quot;"/>
    <numFmt numFmtId="215" formatCode="#0.0&quot;時間&quot;"/>
    <numFmt numFmtId="216" formatCode="h:mm;@"/>
    <numFmt numFmtId="217" formatCode="m/d;@"/>
    <numFmt numFmtId="218" formatCode="#,##0&quot;人&quot;"/>
    <numFmt numFmtId="219" formatCode="#,##0;&quot;▲ &quot;#,##0"/>
    <numFmt numFmtId="220" formatCode=";;;@"/>
    <numFmt numFmtId="221" formatCode="#,##0.00_ "/>
    <numFmt numFmtId="222" formatCode="0.00_ "/>
    <numFmt numFmtId="223" formatCode="###,###,###,###,##0&quot;円&quot;;;"/>
    <numFmt numFmtId="224" formatCode="###,###,###,###,##0&quot;円&quot;"/>
  </numFmts>
  <fonts count="107">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b/>
      <sz val="14"/>
      <color theme="1"/>
      <name val="メイリオ"/>
      <family val="3"/>
      <charset val="128"/>
    </font>
    <font>
      <sz val="14"/>
      <color theme="1"/>
      <name val="メイリオ"/>
      <family val="3"/>
      <charset val="128"/>
    </font>
    <font>
      <sz val="11"/>
      <color theme="1"/>
      <name val="メイリオ"/>
      <family val="3"/>
      <charset val="128"/>
    </font>
    <font>
      <sz val="12"/>
      <color theme="1"/>
      <name val="メイリオ"/>
      <family val="3"/>
      <charset val="128"/>
    </font>
    <font>
      <sz val="10"/>
      <color theme="1"/>
      <name val="HG丸ｺﾞｼｯｸM-PRO"/>
      <family val="3"/>
      <charset val="128"/>
    </font>
    <font>
      <sz val="12"/>
      <color theme="1"/>
      <name val="Meiryo UI"/>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u/>
      <sz val="10"/>
      <color theme="1"/>
      <name val="HG丸ｺﾞｼｯｸM-PRO"/>
      <family val="3"/>
      <charset val="128"/>
    </font>
    <font>
      <u/>
      <sz val="9"/>
      <color theme="1"/>
      <name val="HG丸ｺﾞｼｯｸM-PRO"/>
      <family val="3"/>
      <charset val="128"/>
    </font>
    <font>
      <sz val="9"/>
      <color theme="1"/>
      <name val="HG丸ｺﾞｼｯｸM-PRO"/>
      <family val="3"/>
      <charset val="128"/>
    </font>
    <font>
      <sz val="9"/>
      <color theme="1"/>
      <name val="メイリオ"/>
      <family val="3"/>
      <charset val="128"/>
    </font>
    <font>
      <sz val="10"/>
      <color rgb="FFFF0000"/>
      <name val="Meiryo UI"/>
      <family val="3"/>
      <charset val="128"/>
    </font>
    <font>
      <sz val="10"/>
      <color indexed="10"/>
      <name val="Meiryo UI"/>
      <family val="3"/>
      <charset val="128"/>
    </font>
    <font>
      <sz val="10"/>
      <color indexed="10"/>
      <name val="HG丸ｺﾞｼｯｸM-PRO"/>
      <family val="3"/>
      <charset val="128"/>
    </font>
    <font>
      <sz val="11"/>
      <color rgb="FFFF0000"/>
      <name val="Meiryo UI"/>
      <family val="3"/>
      <charset val="128"/>
    </font>
    <font>
      <sz val="12"/>
      <name val="ＭＳ 明朝"/>
      <family val="1"/>
      <charset val="128"/>
    </font>
    <font>
      <sz val="12"/>
      <color theme="1"/>
      <name val="ＭＳ 明朝"/>
      <family val="1"/>
      <charset val="128"/>
    </font>
    <font>
      <sz val="12"/>
      <color rgb="FF000000"/>
      <name val="ＭＳ 明朝"/>
      <family val="1"/>
      <charset val="128"/>
    </font>
    <font>
      <b/>
      <sz val="12"/>
      <name val="ＭＳ 明朝"/>
      <family val="1"/>
      <charset val="128"/>
    </font>
    <font>
      <sz val="12"/>
      <color rgb="FFFF0000"/>
      <name val="ＭＳ 明朝"/>
      <family val="1"/>
      <charset val="128"/>
    </font>
    <font>
      <sz val="10"/>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6"/>
      <name val="ＭＳ Ｐゴシック"/>
      <family val="2"/>
      <charset val="128"/>
      <scheme val="minor"/>
    </font>
    <font>
      <sz val="11"/>
      <name val="ＭＳ 明朝"/>
      <family val="1"/>
      <charset val="128"/>
    </font>
    <font>
      <sz val="11"/>
      <color indexed="12"/>
      <name val="ＭＳ 明朝"/>
      <family val="1"/>
      <charset val="128"/>
    </font>
    <font>
      <sz val="11"/>
      <color rgb="FF0000FF"/>
      <name val="ＭＳ 明朝"/>
      <family val="1"/>
      <charset val="128"/>
    </font>
    <font>
      <sz val="10.5"/>
      <name val="ＭＳ 明朝"/>
      <family val="1"/>
      <charset val="128"/>
    </font>
    <font>
      <b/>
      <sz val="14"/>
      <name val="ＭＳ Ｐゴシック"/>
      <family val="3"/>
      <charset val="128"/>
    </font>
    <font>
      <b/>
      <sz val="11"/>
      <color theme="0"/>
      <name val="メイリオ"/>
      <family val="3"/>
      <charset val="128"/>
    </font>
    <font>
      <b/>
      <sz val="10"/>
      <name val="HG丸ｺﾞｼｯｸM-PRO"/>
      <family val="3"/>
      <charset val="128"/>
    </font>
    <font>
      <sz val="16"/>
      <color theme="1"/>
      <name val="ＭＳ Ｐゴシック"/>
      <family val="3"/>
      <charset val="128"/>
      <scheme val="minor"/>
    </font>
    <font>
      <sz val="16"/>
      <color theme="1"/>
      <name val="ＭＳ Ｐゴシック"/>
      <family val="3"/>
      <charset val="128"/>
    </font>
    <font>
      <sz val="14"/>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1"/>
      <color theme="1"/>
      <name val="ＭＳ Ｐゴシック"/>
      <family val="3"/>
      <charset val="128"/>
    </font>
    <font>
      <b/>
      <sz val="24"/>
      <color theme="1"/>
      <name val="ＭＳ Ｐゴシック"/>
      <family val="3"/>
      <charset val="128"/>
      <scheme val="minor"/>
    </font>
    <font>
      <sz val="6"/>
      <name val="ＭＳ ゴシック"/>
      <family val="3"/>
      <charset val="128"/>
    </font>
    <font>
      <b/>
      <sz val="11"/>
      <name val="メイリオ"/>
      <family val="3"/>
      <charset val="128"/>
    </font>
    <font>
      <b/>
      <sz val="10"/>
      <name val="メイリオ"/>
      <family val="3"/>
      <charset val="128"/>
    </font>
    <font>
      <b/>
      <sz val="9"/>
      <color theme="0"/>
      <name val="メイリオ"/>
      <family val="3"/>
      <charset val="128"/>
    </font>
    <font>
      <i/>
      <sz val="12"/>
      <name val="メイリオ"/>
      <family val="3"/>
      <charset val="128"/>
    </font>
    <font>
      <i/>
      <sz val="10.5"/>
      <name val="メイリオ"/>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b/>
      <sz val="11"/>
      <color theme="1"/>
      <name val="メイリオ"/>
      <family val="3"/>
      <charset val="128"/>
    </font>
    <font>
      <i/>
      <sz val="11"/>
      <color rgb="FF0000FF"/>
      <name val="メイリオ"/>
      <family val="3"/>
      <charset val="128"/>
    </font>
    <font>
      <sz val="11"/>
      <color rgb="FF0000FF"/>
      <name val="メイリオ"/>
      <family val="3"/>
      <charset val="128"/>
    </font>
    <font>
      <sz val="12"/>
      <color rgb="FF0000FF"/>
      <name val="メイリオ"/>
      <family val="3"/>
      <charset val="128"/>
    </font>
    <font>
      <b/>
      <i/>
      <sz val="11"/>
      <name val="メイリオ"/>
      <family val="3"/>
      <charset val="128"/>
    </font>
    <font>
      <sz val="10"/>
      <color indexed="8"/>
      <name val="メイリオ"/>
      <family val="3"/>
      <charset val="128"/>
    </font>
    <font>
      <b/>
      <sz val="12"/>
      <color theme="0"/>
      <name val="メイリオ"/>
      <family val="3"/>
      <charset val="128"/>
    </font>
    <font>
      <i/>
      <sz val="11"/>
      <color rgb="FF00B0F0"/>
      <name val="メイリオ"/>
      <family val="3"/>
      <charset val="128"/>
    </font>
    <font>
      <sz val="10"/>
      <color rgb="FFFF0000"/>
      <name val="ＭＳ 明朝"/>
      <family val="1"/>
      <charset val="128"/>
    </font>
    <font>
      <sz val="16"/>
      <color rgb="FFFF0000"/>
      <name val="ＭＳ Ｐゴシック"/>
      <family val="3"/>
      <charset val="128"/>
    </font>
    <font>
      <sz val="16"/>
      <color rgb="FFFF0000"/>
      <name val="ＭＳ Ｐゴシック"/>
      <family val="3"/>
      <charset val="128"/>
      <scheme val="minor"/>
    </font>
    <font>
      <sz val="12"/>
      <color rgb="FFFF0000"/>
      <name val="Meiryo UI"/>
      <family val="3"/>
      <charset val="128"/>
    </font>
    <font>
      <sz val="11"/>
      <color indexed="8"/>
      <name val="ＭＳ Ｐゴシック"/>
      <family val="3"/>
      <charset val="128"/>
    </font>
  </fonts>
  <fills count="16">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1" tint="0.249977111117893"/>
        <bgColor indexed="64"/>
      </patternFill>
    </fill>
    <fill>
      <patternFill patternType="solid">
        <fgColor theme="6" tint="0.79998168889431442"/>
        <bgColor indexed="64"/>
      </patternFill>
    </fill>
  </fills>
  <borders count="201">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theme="1"/>
      </left>
      <right/>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top/>
      <bottom style="thin">
        <color theme="1"/>
      </bottom>
      <diagonal/>
    </border>
    <border>
      <left style="thin">
        <color theme="1"/>
      </left>
      <right/>
      <top/>
      <bottom style="thin">
        <color theme="1"/>
      </bottom>
      <diagonal/>
    </border>
    <border>
      <left/>
      <right/>
      <top style="thin">
        <color theme="1"/>
      </top>
      <bottom/>
      <diagonal/>
    </border>
    <border>
      <left style="thin">
        <color theme="1"/>
      </left>
      <right/>
      <top style="thin">
        <color theme="1"/>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theme="1"/>
      </left>
      <right style="thin">
        <color theme="1"/>
      </right>
      <top style="double">
        <color theme="1"/>
      </top>
      <bottom style="thin">
        <color theme="1"/>
      </bottom>
      <diagonal style="thin">
        <color theme="1"/>
      </diagonal>
    </border>
    <border diagonalUp="1">
      <left style="thin">
        <color indexed="64"/>
      </left>
      <right style="thin">
        <color theme="1"/>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medium">
        <color indexed="64"/>
      </left>
      <right style="thin">
        <color indexed="64"/>
      </right>
      <top style="double">
        <color theme="1"/>
      </top>
      <bottom style="thin">
        <color theme="1"/>
      </bottom>
      <diagonal style="thin">
        <color indexed="64"/>
      </diagonal>
    </border>
    <border>
      <left style="thin">
        <color indexed="64"/>
      </left>
      <right style="medium">
        <color indexed="64"/>
      </right>
      <top style="double">
        <color theme="1"/>
      </top>
      <bottom style="thin">
        <color theme="1"/>
      </bottom>
      <diagonal/>
    </border>
    <border>
      <left style="thin">
        <color indexed="64"/>
      </left>
      <right style="thin">
        <color indexed="64"/>
      </right>
      <top style="double">
        <color theme="1"/>
      </top>
      <bottom style="thin">
        <color theme="1"/>
      </bottom>
      <diagonal/>
    </border>
    <border>
      <left style="medium">
        <color indexed="64"/>
      </left>
      <right/>
      <top style="double">
        <color theme="1"/>
      </top>
      <bottom style="thin">
        <color theme="1"/>
      </bottom>
      <diagonal/>
    </border>
    <border>
      <left/>
      <right style="medium">
        <color indexed="64"/>
      </right>
      <top style="double">
        <color theme="1"/>
      </top>
      <bottom style="thin">
        <color theme="1"/>
      </bottom>
      <diagonal/>
    </border>
    <border>
      <left/>
      <right/>
      <top style="double">
        <color theme="1"/>
      </top>
      <bottom style="thin">
        <color theme="1"/>
      </bottom>
      <diagonal/>
    </border>
    <border>
      <left style="thin">
        <color theme="1"/>
      </left>
      <right/>
      <top style="double">
        <color theme="1"/>
      </top>
      <bottom style="thin">
        <color theme="1"/>
      </bottom>
      <diagonal/>
    </border>
    <border>
      <left style="thin">
        <color indexed="64"/>
      </left>
      <right style="thin">
        <color theme="1"/>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theme="1"/>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top style="thin">
        <color theme="1"/>
      </top>
      <bottom style="thin">
        <color indexed="64"/>
      </bottom>
      <diagonal/>
    </border>
    <border>
      <left style="thin">
        <color indexed="64"/>
      </left>
      <right style="thin">
        <color theme="1"/>
      </right>
      <top style="thin">
        <color indexed="64"/>
      </top>
      <bottom style="thin">
        <color theme="1"/>
      </bottom>
      <diagonal/>
    </border>
    <border>
      <left style="thin">
        <color indexed="64"/>
      </left>
      <right style="thin">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medium">
        <color indexed="64"/>
      </right>
      <top style="thin">
        <color indexed="64"/>
      </top>
      <bottom style="thin">
        <color theme="1"/>
      </bottom>
      <diagonal/>
    </border>
    <border>
      <left/>
      <right/>
      <top style="thin">
        <color indexed="64"/>
      </top>
      <bottom style="thin">
        <color theme="1"/>
      </bottom>
      <diagonal/>
    </border>
    <border>
      <left style="thin">
        <color indexed="64"/>
      </left>
      <right/>
      <top style="thin">
        <color indexed="64"/>
      </top>
      <bottom style="thin">
        <color theme="1"/>
      </bottom>
      <diagonal/>
    </border>
    <border>
      <left style="thin">
        <color indexed="64"/>
      </left>
      <right style="thin">
        <color indexed="64"/>
      </right>
      <top/>
      <bottom style="thin">
        <color theme="1"/>
      </bottom>
      <diagonal/>
    </border>
    <border>
      <left style="thin">
        <color theme="1"/>
      </left>
      <right style="thin">
        <color indexed="64"/>
      </right>
      <top style="thin">
        <color indexed="64"/>
      </top>
      <bottom style="thin">
        <color theme="1"/>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bottom style="thin">
        <color indexed="64"/>
      </bottom>
      <diagonal/>
    </border>
    <border>
      <left style="thin">
        <color indexed="64"/>
      </left>
      <right style="thin">
        <color theme="1"/>
      </right>
      <top style="thin">
        <color theme="1"/>
      </top>
      <bottom style="thin">
        <color theme="1"/>
      </bottom>
      <diagonal/>
    </border>
    <border>
      <left style="thin">
        <color indexed="64"/>
      </left>
      <right style="thin">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right/>
      <top style="thin">
        <color theme="1"/>
      </top>
      <bottom style="thin">
        <color theme="1"/>
      </bottom>
      <diagonal/>
    </border>
    <border>
      <left style="thin">
        <color indexed="64"/>
      </left>
      <right/>
      <top style="thin">
        <color theme="1"/>
      </top>
      <bottom style="thin">
        <color theme="1"/>
      </bottom>
      <diagonal/>
    </border>
    <border>
      <left style="thin">
        <color theme="1"/>
      </left>
      <right style="thin">
        <color indexed="64"/>
      </right>
      <top style="thin">
        <color theme="1"/>
      </top>
      <bottom style="thin">
        <color theme="1"/>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thin">
        <color theme="1"/>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indexed="64"/>
      </top>
      <bottom style="thin">
        <color theme="1"/>
      </bottom>
      <diagonal/>
    </border>
    <border>
      <left/>
      <right style="thin">
        <color theme="1"/>
      </right>
      <top/>
      <bottom style="thin">
        <color theme="1"/>
      </bottom>
      <diagonal/>
    </border>
    <border>
      <left/>
      <right style="thin">
        <color theme="1"/>
      </right>
      <top style="thin">
        <color theme="1"/>
      </top>
      <bottom style="thin">
        <color indexed="64"/>
      </bottom>
      <diagonal/>
    </border>
    <border>
      <left/>
      <right style="thin">
        <color theme="1"/>
      </right>
      <top/>
      <bottom/>
      <diagonal/>
    </border>
    <border>
      <left style="thin">
        <color indexed="64"/>
      </left>
      <right style="hair">
        <color indexed="64"/>
      </right>
      <top style="thin">
        <color indexed="64"/>
      </top>
      <bottom style="thin">
        <color indexed="64"/>
      </bottom>
      <diagonal/>
    </border>
    <border>
      <left/>
      <right style="thin">
        <color theme="1"/>
      </right>
      <top/>
      <bottom style="thin">
        <color indexed="64"/>
      </bottom>
      <diagonal/>
    </border>
    <border>
      <left style="thin">
        <color theme="1"/>
      </left>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theme="1"/>
      </top>
      <bottom style="thin">
        <color theme="1"/>
      </bottom>
      <diagonal/>
    </border>
    <border>
      <left/>
      <right style="thin">
        <color theme="1"/>
      </right>
      <top style="thin">
        <color theme="1"/>
      </top>
      <bottom style="thin">
        <color theme="1"/>
      </bottom>
      <diagonal/>
    </border>
    <border>
      <left/>
      <right style="thin">
        <color indexed="64"/>
      </right>
      <top/>
      <bottom style="thin">
        <color theme="1"/>
      </bottom>
      <diagonal/>
    </border>
    <border>
      <left/>
      <right style="thin">
        <color indexed="64"/>
      </right>
      <top style="thin">
        <color theme="1"/>
      </top>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theme="1"/>
      </right>
      <top style="thin">
        <color indexed="64"/>
      </top>
      <bottom/>
      <diagonal/>
    </border>
    <border>
      <left/>
      <right/>
      <top style="double">
        <color indexed="64"/>
      </top>
      <bottom style="thin">
        <color indexed="64"/>
      </bottom>
      <diagonal/>
    </border>
    <border>
      <left/>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indexed="64"/>
      </left>
      <right/>
      <top/>
      <bottom style="thin">
        <color theme="1"/>
      </bottom>
      <diagonal/>
    </border>
    <border>
      <left style="thin">
        <color theme="1"/>
      </left>
      <right style="thin">
        <color theme="1"/>
      </right>
      <top/>
      <bottom/>
      <diagonal/>
    </border>
    <border>
      <left style="thin">
        <color theme="1"/>
      </left>
      <right style="thin">
        <color theme="1"/>
      </right>
      <top style="hair">
        <color theme="1"/>
      </top>
      <bottom/>
      <diagonal/>
    </border>
  </borders>
  <cellStyleXfs count="20">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xf numFmtId="0" fontId="63" fillId="0" borderId="0">
      <alignment vertical="center"/>
    </xf>
    <xf numFmtId="0" fontId="33" fillId="0" borderId="0">
      <alignment vertical="center"/>
    </xf>
    <xf numFmtId="0" fontId="2" fillId="0" borderId="0">
      <alignment vertical="center"/>
    </xf>
    <xf numFmtId="0" fontId="2" fillId="0" borderId="0"/>
    <xf numFmtId="0" fontId="2" fillId="0" borderId="0"/>
    <xf numFmtId="0" fontId="2" fillId="0" borderId="0"/>
    <xf numFmtId="38" fontId="2" fillId="0" borderId="0" applyFont="0" applyFill="0" applyBorder="0" applyAlignment="0" applyProtection="0"/>
    <xf numFmtId="0" fontId="90" fillId="0" borderId="0"/>
    <xf numFmtId="38" fontId="90" fillId="0" borderId="0" applyFont="0" applyFill="0" applyBorder="0" applyAlignment="0" applyProtection="0">
      <alignment vertical="center"/>
    </xf>
    <xf numFmtId="0" fontId="33" fillId="0" borderId="0"/>
    <xf numFmtId="0" fontId="33" fillId="0" borderId="0">
      <alignment vertical="center"/>
    </xf>
    <xf numFmtId="0" fontId="106" fillId="0" borderId="0"/>
    <xf numFmtId="0" fontId="33" fillId="0" borderId="0">
      <alignment vertical="center"/>
    </xf>
  </cellStyleXfs>
  <cellXfs count="2131">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7"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44"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42" fillId="9" borderId="81" xfId="5" applyFont="1" applyFill="1" applyBorder="1" applyAlignment="1">
      <alignment horizontal="center" vertical="center"/>
    </xf>
    <xf numFmtId="0" fontId="42"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42" fillId="0" borderId="17" xfId="0" applyFont="1" applyBorder="1" applyAlignment="1">
      <alignment vertical="center" wrapText="1"/>
    </xf>
    <xf numFmtId="0" fontId="42" fillId="0" borderId="86" xfId="5" applyFont="1" applyBorder="1">
      <alignment vertical="center"/>
    </xf>
    <xf numFmtId="0" fontId="42"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42"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10"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46" fillId="0" borderId="13" xfId="0" applyFont="1" applyBorder="1" applyAlignment="1">
      <alignment horizontal="left" vertical="center" indent="2"/>
    </xf>
    <xf numFmtId="0" fontId="46" fillId="0" borderId="0" xfId="0" applyFont="1" applyBorder="1" applyAlignment="1">
      <alignment horizontal="left" vertical="center" indent="2"/>
    </xf>
    <xf numFmtId="0" fontId="46"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4" xfId="0" applyFont="1" applyFill="1" applyBorder="1" applyAlignment="1">
      <alignment horizontal="center" vertical="center" shrinkToFit="1"/>
    </xf>
    <xf numFmtId="0" fontId="42" fillId="0" borderId="37" xfId="5" applyFont="1" applyBorder="1">
      <alignment vertical="center"/>
    </xf>
    <xf numFmtId="0" fontId="42" fillId="9" borderId="84" xfId="5" applyFont="1" applyFill="1" applyBorder="1" applyAlignment="1">
      <alignment horizontal="center" vertical="center"/>
    </xf>
    <xf numFmtId="0" fontId="30" fillId="0" borderId="0" xfId="0" applyFont="1" applyFill="1" applyBorder="1" applyAlignment="1">
      <alignment horizontal="center" vertical="center"/>
    </xf>
    <xf numFmtId="0" fontId="42" fillId="0" borderId="87" xfId="5" applyFont="1" applyBorder="1" applyAlignment="1">
      <alignment vertical="center" shrinkToFit="1"/>
    </xf>
    <xf numFmtId="0" fontId="42" fillId="0" borderId="95" xfId="5" applyFont="1" applyBorder="1" applyAlignment="1">
      <alignment vertical="center" shrinkToFit="1"/>
    </xf>
    <xf numFmtId="0" fontId="42" fillId="0" borderId="0" xfId="5" applyFont="1" applyBorder="1">
      <alignment vertical="center"/>
    </xf>
    <xf numFmtId="0" fontId="30" fillId="8" borderId="5" xfId="0" applyFont="1" applyFill="1" applyBorder="1" applyAlignment="1">
      <alignment horizontal="center" vertical="center" shrinkToFit="1"/>
    </xf>
    <xf numFmtId="0" fontId="42" fillId="0" borderId="85" xfId="5" applyFont="1" applyBorder="1">
      <alignment vertical="center"/>
    </xf>
    <xf numFmtId="0" fontId="30" fillId="3" borderId="96" xfId="0" applyFont="1" applyFill="1" applyBorder="1">
      <alignment vertical="center"/>
    </xf>
    <xf numFmtId="0" fontId="30" fillId="0" borderId="13" xfId="0" applyFont="1" applyFill="1" applyBorder="1" applyAlignment="1">
      <alignment horizontal="center" vertical="center"/>
    </xf>
    <xf numFmtId="0" fontId="30" fillId="0" borderId="97"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42" fillId="0" borderId="98" xfId="5" applyFont="1" applyBorder="1">
      <alignment vertical="center"/>
    </xf>
    <xf numFmtId="0" fontId="30" fillId="3" borderId="99" xfId="0" applyFont="1" applyFill="1" applyBorder="1">
      <alignment vertical="center"/>
    </xf>
    <xf numFmtId="0" fontId="30" fillId="3" borderId="100" xfId="0" applyFont="1" applyFill="1" applyBorder="1">
      <alignment vertical="center"/>
    </xf>
    <xf numFmtId="0" fontId="47" fillId="10" borderId="0" xfId="5" applyFont="1" applyFill="1">
      <alignment vertical="center"/>
    </xf>
    <xf numFmtId="0" fontId="47" fillId="10" borderId="0" xfId="0" applyFont="1" applyFill="1">
      <alignment vertical="center"/>
    </xf>
    <xf numFmtId="0" fontId="42" fillId="0" borderId="0" xfId="5" applyFo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4" fillId="0" borderId="12" xfId="0" applyNumberFormat="1" applyFont="1" applyFill="1" applyBorder="1" applyAlignment="1">
      <alignment horizontal="center" vertical="center" shrinkToFit="1"/>
    </xf>
    <xf numFmtId="0" fontId="29" fillId="0" borderId="0" xfId="0" applyFont="1" applyFill="1">
      <alignment vertical="center"/>
    </xf>
    <xf numFmtId="0" fontId="29" fillId="0" borderId="0" xfId="0" applyFont="1" applyFill="1" applyBorder="1" applyAlignment="1">
      <alignment vertical="top" wrapText="1"/>
    </xf>
    <xf numFmtId="0" fontId="5" fillId="0" borderId="0" xfId="0" applyFont="1">
      <alignment vertical="center"/>
    </xf>
    <xf numFmtId="0" fontId="14" fillId="0" borderId="14" xfId="0" applyNumberFormat="1" applyFont="1" applyFill="1" applyBorder="1" applyAlignment="1">
      <alignment horizontal="center" vertical="center" shrinkToFit="1"/>
    </xf>
    <xf numFmtId="0" fontId="12" fillId="6" borderId="0" xfId="0" applyFont="1" applyFill="1" applyBorder="1" applyAlignment="1">
      <alignment horizontal="center" vertical="center" wrapText="1"/>
    </xf>
    <xf numFmtId="180" fontId="5" fillId="6" borderId="0" xfId="0" applyNumberFormat="1" applyFont="1" applyFill="1" applyBorder="1" applyAlignment="1">
      <alignment horizontal="right" vertical="center" wrapText="1"/>
    </xf>
    <xf numFmtId="191" fontId="16" fillId="6" borderId="0" xfId="1" applyNumberFormat="1" applyFont="1" applyFill="1" applyBorder="1" applyAlignment="1">
      <alignment horizontal="right" vertical="center" shrinkToFi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48" fillId="3" borderId="5" xfId="0" applyFont="1" applyFill="1" applyBorder="1" applyAlignment="1">
      <alignment horizontal="center" vertical="center"/>
    </xf>
    <xf numFmtId="0" fontId="9" fillId="0" borderId="0" xfId="0" applyFont="1" applyFill="1" applyAlignment="1">
      <alignment vertical="center" wrapText="1"/>
    </xf>
    <xf numFmtId="0" fontId="31"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9" fillId="0" borderId="0" xfId="0" applyFont="1" applyFill="1" applyAlignment="1">
      <alignment vertical="center" wrapText="1"/>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9" fillId="0" borderId="0" xfId="0" applyFont="1" applyFill="1" applyAlignment="1">
      <alignmen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left" vertical="top"/>
    </xf>
    <xf numFmtId="0" fontId="32" fillId="0" borderId="0" xfId="0" applyFont="1" applyFill="1" applyAlignment="1">
      <alignment horizontal="left" vertical="center" wrapText="1"/>
    </xf>
    <xf numFmtId="0" fontId="6" fillId="0" borderId="0" xfId="0" applyFont="1">
      <alignment vertical="center"/>
    </xf>
    <xf numFmtId="0" fontId="6" fillId="0" borderId="15" xfId="0" applyFont="1" applyBorder="1">
      <alignment vertical="center"/>
    </xf>
    <xf numFmtId="0" fontId="6" fillId="0" borderId="26" xfId="0" applyFont="1" applyBorder="1">
      <alignment vertical="center"/>
    </xf>
    <xf numFmtId="0" fontId="6" fillId="0" borderId="14" xfId="0" applyFont="1" applyBorder="1">
      <alignment vertical="center"/>
    </xf>
    <xf numFmtId="0" fontId="6" fillId="0" borderId="20" xfId="0" applyFont="1" applyBorder="1">
      <alignment vertical="center"/>
    </xf>
    <xf numFmtId="0" fontId="6" fillId="0" borderId="13" xfId="0" applyFont="1" applyBorder="1">
      <alignment vertical="center"/>
    </xf>
    <xf numFmtId="0" fontId="6" fillId="0" borderId="11"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0" xfId="0" applyFont="1" applyAlignment="1">
      <alignment horizontal="center" vertical="center"/>
    </xf>
    <xf numFmtId="207" fontId="7" fillId="0" borderId="0" xfId="0" applyNumberFormat="1" applyFont="1" applyAlignment="1">
      <alignment horizontal="left" vertical="center"/>
    </xf>
    <xf numFmtId="0" fontId="36" fillId="0" borderId="0" xfId="0" applyFont="1" applyAlignment="1">
      <alignment horizontal="center" vertical="center"/>
    </xf>
    <xf numFmtId="0" fontId="7" fillId="0" borderId="0" xfId="0" applyFont="1">
      <alignment vertical="center"/>
    </xf>
    <xf numFmtId="0" fontId="3" fillId="0" borderId="0" xfId="0" applyFont="1" applyAlignment="1">
      <alignment horizontal="left" vertical="center"/>
    </xf>
    <xf numFmtId="0" fontId="35" fillId="0" borderId="0" xfId="0" applyFont="1">
      <alignment vertical="center"/>
    </xf>
    <xf numFmtId="207" fontId="36" fillId="0" borderId="0" xfId="0" applyNumberFormat="1" applyFont="1" applyBorder="1" applyAlignment="1">
      <alignment horizontal="center" vertical="center"/>
    </xf>
    <xf numFmtId="0" fontId="3" fillId="0" borderId="0" xfId="0" applyFont="1" applyBorder="1" applyAlignment="1">
      <alignment horizontal="left" vertical="center"/>
    </xf>
    <xf numFmtId="0" fontId="9" fillId="0" borderId="0" xfId="0" applyFont="1" applyFill="1" applyAlignment="1">
      <alignment vertical="center" wrapText="1"/>
    </xf>
    <xf numFmtId="0" fontId="32" fillId="0" borderId="0" xfId="0" applyFont="1" applyFill="1" applyAlignment="1">
      <alignment horizontal="left" vertical="top" wrapText="1"/>
    </xf>
    <xf numFmtId="0" fontId="50" fillId="0" borderId="0" xfId="0" applyFont="1" applyFill="1" applyAlignment="1">
      <alignment horizontal="left" vertical="center"/>
    </xf>
    <xf numFmtId="0" fontId="30" fillId="0" borderId="87" xfId="5" applyFont="1" applyBorder="1">
      <alignment vertical="center"/>
    </xf>
    <xf numFmtId="0" fontId="34" fillId="0" borderId="0" xfId="0" applyFont="1" applyFill="1">
      <alignment vertical="center"/>
    </xf>
    <xf numFmtId="0" fontId="39" fillId="0" borderId="0" xfId="0" applyFont="1" applyFill="1">
      <alignment vertical="center"/>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3" fillId="0" borderId="0" xfId="0" applyFont="1" applyFill="1" applyBorder="1" applyAlignment="1">
      <alignment horizontal="center" vertical="center" shrinkToFit="1"/>
    </xf>
    <xf numFmtId="0" fontId="5" fillId="4" borderId="5" xfId="0" applyFont="1" applyFill="1" applyBorder="1" applyAlignment="1">
      <alignment horizontal="center" vertical="center"/>
    </xf>
    <xf numFmtId="0" fontId="5" fillId="3" borderId="8" xfId="0" applyFont="1" applyFill="1" applyBorder="1" applyAlignment="1">
      <alignment horizontal="center" vertical="center"/>
    </xf>
    <xf numFmtId="0" fontId="5" fillId="4" borderId="10" xfId="0" applyFont="1" applyFill="1" applyBorder="1" applyAlignment="1">
      <alignment horizontal="center" vertical="center" wrapText="1"/>
    </xf>
    <xf numFmtId="0" fontId="5" fillId="3" borderId="6" xfId="0" applyFont="1" applyFill="1" applyBorder="1" applyAlignment="1">
      <alignment horizontal="center" vertical="center"/>
    </xf>
    <xf numFmtId="0" fontId="9" fillId="0" borderId="0" xfId="0" applyFont="1" applyAlignment="1">
      <alignment vertical="center" wrapText="1"/>
    </xf>
    <xf numFmtId="0" fontId="12" fillId="0" borderId="5" xfId="0" applyFont="1" applyBorder="1">
      <alignment vertical="center"/>
    </xf>
    <xf numFmtId="0" fontId="12" fillId="0" borderId="72" xfId="0" applyFont="1" applyBorder="1" applyAlignment="1">
      <alignment horizontal="center" vertical="center"/>
    </xf>
    <xf numFmtId="0" fontId="12" fillId="0" borderId="5" xfId="0" applyFont="1" applyBorder="1" applyAlignment="1">
      <alignment vertical="center" wrapText="1"/>
    </xf>
    <xf numFmtId="0" fontId="6" fillId="4" borderId="5" xfId="0" applyFont="1" applyFill="1" applyBorder="1" applyAlignment="1">
      <alignment horizontal="center" vertical="center"/>
    </xf>
    <xf numFmtId="0" fontId="54" fillId="0" borderId="5" xfId="0" applyFont="1" applyBorder="1">
      <alignment vertical="center"/>
    </xf>
    <xf numFmtId="0" fontId="12" fillId="0" borderId="5" xfId="0" applyFont="1" applyBorder="1" applyAlignment="1">
      <alignment horizontal="left" vertical="center" shrinkToFit="1"/>
    </xf>
    <xf numFmtId="0" fontId="12" fillId="0" borderId="16" xfId="0" applyFont="1" applyBorder="1" applyAlignment="1">
      <alignment horizontal="left" vertical="center"/>
    </xf>
    <xf numFmtId="0" fontId="12" fillId="0" borderId="5" xfId="0" applyFont="1" applyBorder="1" applyAlignment="1">
      <alignment horizontal="left" vertical="center"/>
    </xf>
    <xf numFmtId="0" fontId="12" fillId="0" borderId="12" xfId="0" applyFont="1" applyBorder="1" applyAlignment="1">
      <alignment horizontal="left" vertical="center"/>
    </xf>
    <xf numFmtId="0" fontId="15" fillId="0" borderId="5" xfId="0" applyFont="1" applyBorder="1" applyAlignment="1">
      <alignment vertical="center" wrapText="1"/>
    </xf>
    <xf numFmtId="0" fontId="12" fillId="11" borderId="5" xfId="0" applyFont="1" applyFill="1" applyBorder="1" applyAlignment="1">
      <alignment vertical="center" wrapText="1"/>
    </xf>
    <xf numFmtId="0" fontId="12" fillId="11" borderId="5" xfId="0" applyFont="1" applyFill="1" applyBorder="1">
      <alignment vertical="center"/>
    </xf>
    <xf numFmtId="0" fontId="12" fillId="11" borderId="5" xfId="0" applyFont="1" applyFill="1" applyBorder="1" applyAlignment="1">
      <alignment horizontal="left" vertical="center"/>
    </xf>
    <xf numFmtId="0" fontId="6" fillId="0" borderId="20" xfId="0" applyFont="1" applyBorder="1" applyAlignment="1">
      <alignment horizontal="left" vertical="center"/>
    </xf>
    <xf numFmtId="0" fontId="12" fillId="0" borderId="12" xfId="0" applyFont="1" applyBorder="1">
      <alignment vertical="center"/>
    </xf>
    <xf numFmtId="0" fontId="12" fillId="0" borderId="29" xfId="0" applyFont="1" applyBorder="1" applyAlignment="1">
      <alignment horizontal="left" vertical="center"/>
    </xf>
    <xf numFmtId="0" fontId="12" fillId="0" borderId="91" xfId="0" applyFont="1" applyBorder="1" applyAlignment="1">
      <alignment vertical="center" wrapText="1"/>
    </xf>
    <xf numFmtId="0" fontId="12" fillId="0" borderId="91" xfId="0" applyFont="1" applyBorder="1">
      <alignment vertical="center"/>
    </xf>
    <xf numFmtId="0" fontId="12" fillId="0" borderId="91" xfId="0" applyFont="1" applyBorder="1" applyAlignment="1">
      <alignment horizontal="left" vertical="center"/>
    </xf>
    <xf numFmtId="0" fontId="12" fillId="0" borderId="12" xfId="0" applyFont="1" applyBorder="1" applyAlignment="1">
      <alignment vertical="center" shrinkToFit="1"/>
    </xf>
    <xf numFmtId="0" fontId="12" fillId="0" borderId="5" xfId="0" applyFont="1" applyBorder="1" applyAlignment="1">
      <alignment vertical="center" shrinkToFit="1"/>
    </xf>
    <xf numFmtId="0" fontId="6" fillId="12" borderId="0" xfId="0" applyFont="1" applyFill="1">
      <alignment vertical="center"/>
    </xf>
    <xf numFmtId="0" fontId="3" fillId="12" borderId="0" xfId="0" applyFont="1" applyFill="1">
      <alignment vertical="center"/>
    </xf>
    <xf numFmtId="0" fontId="6" fillId="0" borderId="101" xfId="0" applyFont="1" applyBorder="1">
      <alignment vertical="center"/>
    </xf>
    <xf numFmtId="0" fontId="6" fillId="0" borderId="102" xfId="0" applyFont="1" applyBorder="1">
      <alignment vertical="center"/>
    </xf>
    <xf numFmtId="0" fontId="6" fillId="0" borderId="52" xfId="0" applyFont="1" applyBorder="1">
      <alignment vertical="center"/>
    </xf>
    <xf numFmtId="0" fontId="6" fillId="0" borderId="7" xfId="0" applyFont="1" applyBorder="1">
      <alignment vertical="center"/>
    </xf>
    <xf numFmtId="0" fontId="6" fillId="0" borderId="103" xfId="0" applyFont="1" applyBorder="1">
      <alignment vertical="center"/>
    </xf>
    <xf numFmtId="0" fontId="9" fillId="0" borderId="52" xfId="0" applyFont="1" applyBorder="1">
      <alignment vertical="center"/>
    </xf>
    <xf numFmtId="0" fontId="6" fillId="3" borderId="7" xfId="0" applyFont="1" applyFill="1" applyBorder="1">
      <alignment vertical="center"/>
    </xf>
    <xf numFmtId="0" fontId="9" fillId="0" borderId="50" xfId="0" applyFont="1" applyBorder="1">
      <alignment vertical="center"/>
    </xf>
    <xf numFmtId="0" fontId="6" fillId="3" borderId="49" xfId="0" applyFont="1" applyFill="1" applyBorder="1">
      <alignment vertical="center"/>
    </xf>
    <xf numFmtId="0" fontId="6" fillId="0" borderId="105" xfId="0" applyFont="1" applyBorder="1">
      <alignment vertical="center"/>
    </xf>
    <xf numFmtId="0" fontId="6" fillId="0" borderId="106" xfId="0" applyFont="1" applyBorder="1">
      <alignment vertical="center"/>
    </xf>
    <xf numFmtId="0" fontId="14" fillId="0" borderId="5" xfId="0" applyFont="1" applyBorder="1">
      <alignment vertical="center"/>
    </xf>
    <xf numFmtId="0" fontId="14" fillId="0" borderId="72" xfId="0" applyFont="1" applyBorder="1" applyAlignment="1">
      <alignment horizontal="center" vertical="center"/>
    </xf>
    <xf numFmtId="0" fontId="3" fillId="4" borderId="5" xfId="0" applyFont="1" applyFill="1" applyBorder="1" applyAlignment="1">
      <alignment horizontal="center" vertical="center"/>
    </xf>
    <xf numFmtId="0" fontId="3" fillId="0" borderId="0" xfId="0" applyFont="1">
      <alignment vertical="center"/>
    </xf>
    <xf numFmtId="0" fontId="14" fillId="0" borderId="5" xfId="0" applyFont="1" applyBorder="1" applyAlignment="1">
      <alignment horizontal="left" vertical="center"/>
    </xf>
    <xf numFmtId="0" fontId="14" fillId="0" borderId="12" xfId="0" applyFont="1" applyBorder="1" applyAlignment="1">
      <alignment horizontal="left" vertical="center"/>
    </xf>
    <xf numFmtId="0" fontId="14" fillId="0" borderId="5" xfId="0" applyFont="1" applyBorder="1" applyAlignment="1">
      <alignment vertical="center" wrapText="1"/>
    </xf>
    <xf numFmtId="0" fontId="14" fillId="11" borderId="5" xfId="0" applyFont="1" applyFill="1" applyBorder="1" applyAlignment="1">
      <alignment vertical="center" shrinkToFit="1"/>
    </xf>
    <xf numFmtId="0" fontId="14" fillId="11" borderId="5" xfId="0" applyFont="1" applyFill="1" applyBorder="1">
      <alignment vertical="center"/>
    </xf>
    <xf numFmtId="0" fontId="14" fillId="11" borderId="5" xfId="0" applyFont="1" applyFill="1" applyBorder="1" applyAlignment="1">
      <alignment vertical="center" wrapText="1"/>
    </xf>
    <xf numFmtId="0" fontId="14" fillId="11" borderId="5" xfId="0" applyFont="1" applyFill="1" applyBorder="1" applyAlignment="1">
      <alignment horizontal="left" vertical="center"/>
    </xf>
    <xf numFmtId="0" fontId="14" fillId="0" borderId="16" xfId="0" applyFont="1" applyBorder="1" applyAlignment="1">
      <alignment horizontal="left" vertical="center"/>
    </xf>
    <xf numFmtId="0" fontId="14" fillId="0" borderId="29" xfId="0" applyFont="1" applyBorder="1" applyAlignment="1">
      <alignment horizontal="left" vertical="center"/>
    </xf>
    <xf numFmtId="0" fontId="14" fillId="0" borderId="91" xfId="0" applyFont="1" applyBorder="1" applyAlignment="1">
      <alignment vertical="center" wrapText="1"/>
    </xf>
    <xf numFmtId="0" fontId="14" fillId="0" borderId="91" xfId="0" applyFont="1" applyBorder="1">
      <alignment vertical="center"/>
    </xf>
    <xf numFmtId="0" fontId="14" fillId="0" borderId="91" xfId="0" applyFont="1" applyBorder="1" applyAlignment="1">
      <alignment horizontal="left" vertical="center"/>
    </xf>
    <xf numFmtId="0" fontId="14" fillId="0" borderId="12" xfId="0" applyFont="1" applyBorder="1" applyAlignment="1">
      <alignment vertical="center" wrapText="1"/>
    </xf>
    <xf numFmtId="0" fontId="14" fillId="0" borderId="12" xfId="0" applyFont="1" applyBorder="1">
      <alignment vertical="center"/>
    </xf>
    <xf numFmtId="0" fontId="7" fillId="12" borderId="0" xfId="0" applyFont="1" applyFill="1">
      <alignment vertical="center"/>
    </xf>
    <xf numFmtId="0" fontId="58" fillId="0" borderId="0" xfId="0" applyFont="1">
      <alignment vertical="center"/>
    </xf>
    <xf numFmtId="0" fontId="59" fillId="0" borderId="0" xfId="0" applyFont="1">
      <alignment vertical="center"/>
    </xf>
    <xf numFmtId="0" fontId="59" fillId="0" borderId="0" xfId="0" applyFont="1" applyAlignment="1">
      <alignment horizontal="center" vertical="center"/>
    </xf>
    <xf numFmtId="0" fontId="60" fillId="0" borderId="0" xfId="0" applyFont="1" applyAlignment="1">
      <alignment horizontal="justify" vertical="center"/>
    </xf>
    <xf numFmtId="0" fontId="60" fillId="0" borderId="0" xfId="0" applyFont="1" applyAlignment="1">
      <alignment horizontal="center" vertical="center"/>
    </xf>
    <xf numFmtId="0" fontId="58" fillId="0" borderId="0" xfId="2" applyFont="1"/>
    <xf numFmtId="0" fontId="58" fillId="0" borderId="0" xfId="0" applyFont="1" applyAlignment="1">
      <alignment vertical="center" wrapText="1"/>
    </xf>
    <xf numFmtId="0" fontId="58" fillId="0" borderId="0" xfId="0" applyFont="1" applyAlignment="1">
      <alignment horizontal="center" vertical="center"/>
    </xf>
    <xf numFmtId="0" fontId="58" fillId="0" borderId="0" xfId="2" applyFont="1" applyAlignment="1">
      <alignment vertical="center"/>
    </xf>
    <xf numFmtId="0" fontId="60" fillId="0" borderId="0" xfId="0" applyFont="1">
      <alignment vertical="center"/>
    </xf>
    <xf numFmtId="0" fontId="61" fillId="0" borderId="0" xfId="0" applyFont="1" applyAlignment="1">
      <alignment horizontal="center" vertical="center"/>
    </xf>
    <xf numFmtId="0" fontId="62" fillId="0" borderId="0" xfId="0" applyFont="1">
      <alignment vertical="center"/>
    </xf>
    <xf numFmtId="0" fontId="58" fillId="0" borderId="0" xfId="0" applyFont="1" applyAlignment="1">
      <alignment horizontal="left" vertical="center"/>
    </xf>
    <xf numFmtId="0" fontId="58" fillId="0" borderId="0" xfId="2" applyFont="1" applyAlignment="1">
      <alignment horizontal="center" vertical="center"/>
    </xf>
    <xf numFmtId="0" fontId="58" fillId="0" borderId="0" xfId="2" applyFont="1" applyAlignment="1">
      <alignment horizontal="left"/>
    </xf>
    <xf numFmtId="0" fontId="58" fillId="0" borderId="0" xfId="0" applyFont="1" applyAlignment="1">
      <alignment horizontal="right" vertical="center"/>
    </xf>
    <xf numFmtId="0" fontId="59" fillId="0" borderId="0" xfId="7" applyFont="1">
      <alignment vertical="center"/>
    </xf>
    <xf numFmtId="0" fontId="59" fillId="0" borderId="0" xfId="7" applyFont="1" applyAlignment="1">
      <alignment vertical="center" wrapText="1"/>
    </xf>
    <xf numFmtId="0" fontId="65" fillId="0" borderId="0" xfId="7" applyFont="1">
      <alignment vertical="center"/>
    </xf>
    <xf numFmtId="0" fontId="59" fillId="0" borderId="0" xfId="7" applyFont="1" applyAlignment="1">
      <alignment horizontal="center" vertical="center"/>
    </xf>
    <xf numFmtId="0" fontId="59" fillId="0" borderId="13" xfId="7" applyFont="1" applyBorder="1">
      <alignment vertical="center"/>
    </xf>
    <xf numFmtId="0" fontId="59" fillId="0" borderId="0" xfId="7" applyFont="1" applyAlignment="1">
      <alignment horizontal="right" vertical="center"/>
    </xf>
    <xf numFmtId="0" fontId="5" fillId="0" borderId="0" xfId="8" applyFont="1">
      <alignment vertical="center"/>
    </xf>
    <xf numFmtId="0" fontId="5" fillId="0" borderId="15" xfId="8" applyFont="1" applyBorder="1">
      <alignment vertical="center"/>
    </xf>
    <xf numFmtId="0" fontId="5" fillId="0" borderId="26" xfId="8" applyFont="1" applyBorder="1">
      <alignment vertical="center"/>
    </xf>
    <xf numFmtId="0" fontId="5" fillId="0" borderId="14" xfId="8" applyFont="1" applyBorder="1">
      <alignment vertical="center"/>
    </xf>
    <xf numFmtId="0" fontId="5" fillId="0" borderId="20" xfId="8" applyFont="1" applyBorder="1">
      <alignment vertical="center"/>
    </xf>
    <xf numFmtId="0" fontId="5" fillId="0" borderId="13" xfId="8" applyFont="1" applyBorder="1">
      <alignment vertical="center"/>
    </xf>
    <xf numFmtId="0" fontId="5" fillId="0" borderId="11" xfId="8" applyFont="1" applyBorder="1">
      <alignment vertical="center"/>
    </xf>
    <xf numFmtId="0" fontId="5" fillId="0" borderId="17" xfId="8" applyFont="1" applyBorder="1">
      <alignment vertical="center"/>
    </xf>
    <xf numFmtId="0" fontId="5" fillId="0" borderId="10" xfId="8" applyFont="1" applyBorder="1">
      <alignment vertical="center"/>
    </xf>
    <xf numFmtId="0" fontId="9" fillId="0" borderId="0" xfId="8" applyFont="1">
      <alignment vertical="center"/>
    </xf>
    <xf numFmtId="0" fontId="5" fillId="3" borderId="8" xfId="8" applyFont="1" applyFill="1" applyBorder="1" applyAlignment="1">
      <alignment horizontal="center" vertical="center" wrapText="1"/>
    </xf>
    <xf numFmtId="0" fontId="5" fillId="3" borderId="5" xfId="8" applyFont="1" applyFill="1" applyBorder="1" applyAlignment="1">
      <alignment horizontal="left" vertical="top"/>
    </xf>
    <xf numFmtId="0" fontId="5" fillId="3" borderId="5" xfId="8" applyFont="1" applyFill="1" applyBorder="1" applyAlignment="1">
      <alignment horizontal="center" vertical="center"/>
    </xf>
    <xf numFmtId="0" fontId="5" fillId="0" borderId="5" xfId="8" applyFont="1" applyBorder="1" applyAlignment="1">
      <alignment horizontal="center" vertical="center" wrapText="1"/>
    </xf>
    <xf numFmtId="0" fontId="5" fillId="3" borderId="5" xfId="8" applyFont="1" applyFill="1" applyBorder="1" applyAlignment="1">
      <alignment horizontal="right" vertical="center" wrapText="1"/>
    </xf>
    <xf numFmtId="0" fontId="5" fillId="3" borderId="5" xfId="8" applyFont="1" applyFill="1" applyBorder="1" applyAlignment="1">
      <alignment horizontal="right" vertical="center"/>
    </xf>
    <xf numFmtId="0" fontId="5" fillId="3" borderId="5" xfId="8" applyFont="1" applyFill="1" applyBorder="1" applyAlignment="1">
      <alignment horizontal="left" vertical="center" wrapText="1"/>
    </xf>
    <xf numFmtId="0" fontId="5" fillId="3" borderId="5" xfId="8" applyFont="1" applyFill="1" applyBorder="1" applyAlignment="1">
      <alignment horizontal="center" vertical="center" wrapText="1"/>
    </xf>
    <xf numFmtId="0" fontId="5" fillId="3" borderId="5" xfId="8" applyFont="1" applyFill="1" applyBorder="1" applyAlignment="1">
      <alignment horizontal="left" vertical="center"/>
    </xf>
    <xf numFmtId="0" fontId="5" fillId="0" borderId="12" xfId="8" applyFont="1" applyBorder="1" applyAlignment="1">
      <alignment horizontal="center" vertical="center" wrapText="1"/>
    </xf>
    <xf numFmtId="0" fontId="5" fillId="4" borderId="8" xfId="8" applyFont="1" applyFill="1" applyBorder="1" applyAlignment="1">
      <alignment horizontal="center" vertical="center" wrapText="1"/>
    </xf>
    <xf numFmtId="0" fontId="5" fillId="4" borderId="12" xfId="8" applyFont="1" applyFill="1" applyBorder="1" applyAlignment="1">
      <alignment horizontal="center" vertical="center" wrapText="1"/>
    </xf>
    <xf numFmtId="0" fontId="5" fillId="4" borderId="6" xfId="8" applyFont="1" applyFill="1" applyBorder="1" applyAlignment="1">
      <alignment horizontal="center" vertical="center" wrapText="1"/>
    </xf>
    <xf numFmtId="0" fontId="9" fillId="0" borderId="42" xfId="8" applyFont="1" applyBorder="1" applyAlignment="1">
      <alignment horizontal="center" vertical="center"/>
    </xf>
    <xf numFmtId="0" fontId="9" fillId="0" borderId="41" xfId="8" applyFont="1" applyBorder="1" applyAlignment="1">
      <alignment horizontal="center" vertical="center"/>
    </xf>
    <xf numFmtId="0" fontId="9" fillId="0" borderId="40" xfId="8" applyFont="1" applyBorder="1" applyAlignment="1">
      <alignment horizontal="left" vertical="center"/>
    </xf>
    <xf numFmtId="0" fontId="6" fillId="0" borderId="0" xfId="9" applyFont="1" applyAlignment="1">
      <alignment horizontal="right" vertical="center"/>
    </xf>
    <xf numFmtId="0" fontId="6" fillId="0" borderId="0" xfId="8" applyFont="1" applyAlignment="1">
      <alignment vertical="top"/>
    </xf>
    <xf numFmtId="0" fontId="67" fillId="0" borderId="0" xfId="5" applyFont="1">
      <alignment vertical="center"/>
    </xf>
    <xf numFmtId="0" fontId="70" fillId="3" borderId="0" xfId="5" applyFont="1" applyFill="1" applyAlignment="1">
      <alignment horizontal="left" vertical="center"/>
    </xf>
    <xf numFmtId="0" fontId="72" fillId="3" borderId="0" xfId="5" applyFont="1" applyFill="1" applyAlignment="1">
      <alignment horizontal="left" vertical="center"/>
    </xf>
    <xf numFmtId="0" fontId="70" fillId="0" borderId="0" xfId="5" applyFont="1" applyAlignment="1">
      <alignment horizontal="left" vertical="center"/>
    </xf>
    <xf numFmtId="0" fontId="6" fillId="0" borderId="0" xfId="9" applyFont="1">
      <alignment vertical="center"/>
    </xf>
    <xf numFmtId="0" fontId="6" fillId="0" borderId="0" xfId="9" applyFont="1">
      <alignment vertical="center"/>
    </xf>
    <xf numFmtId="0" fontId="6" fillId="0" borderId="0" xfId="9" applyFont="1" applyAlignment="1">
      <alignment vertical="center" wrapText="1"/>
    </xf>
    <xf numFmtId="210" fontId="6" fillId="0" borderId="0" xfId="9" applyNumberFormat="1" applyFont="1" applyAlignment="1">
      <alignment horizontal="right" vertical="center" wrapText="1"/>
    </xf>
    <xf numFmtId="210" fontId="6" fillId="0" borderId="0" xfId="9" applyNumberFormat="1" applyFont="1" applyAlignment="1">
      <alignment horizontal="center" vertical="center" wrapText="1"/>
    </xf>
    <xf numFmtId="210" fontId="27" fillId="0" borderId="0" xfId="9" applyNumberFormat="1" applyFont="1" applyAlignment="1">
      <alignment horizontal="left" vertical="center" wrapText="1" shrinkToFit="1"/>
    </xf>
    <xf numFmtId="210" fontId="5" fillId="0" borderId="0" xfId="9" applyNumberFormat="1" applyFont="1" applyAlignment="1">
      <alignment horizontal="left" vertical="center" wrapText="1" shrinkToFit="1"/>
    </xf>
    <xf numFmtId="210" fontId="6" fillId="0" borderId="0" xfId="9" applyNumberFormat="1" applyFont="1" applyAlignment="1">
      <alignment horizontal="left" vertical="center" shrinkToFit="1"/>
    </xf>
    <xf numFmtId="0" fontId="6" fillId="0" borderId="0" xfId="9" applyFont="1" applyAlignment="1">
      <alignment horizontal="center" vertical="center" wrapText="1"/>
    </xf>
    <xf numFmtId="213" fontId="6" fillId="0" borderId="0" xfId="9" applyNumberFormat="1" applyFont="1" applyAlignment="1">
      <alignment horizontal="center" vertical="center" wrapText="1"/>
    </xf>
    <xf numFmtId="214" fontId="6" fillId="0" borderId="0" xfId="9" applyNumberFormat="1" applyFont="1" applyAlignment="1">
      <alignment horizontal="center" vertical="center" wrapText="1"/>
    </xf>
    <xf numFmtId="215" fontId="6" fillId="0" borderId="0" xfId="9" applyNumberFormat="1" applyFont="1" applyAlignment="1">
      <alignment horizontal="center" vertical="center" wrapText="1"/>
    </xf>
    <xf numFmtId="216" fontId="6" fillId="0" borderId="0" xfId="9" applyNumberFormat="1" applyFont="1" applyAlignment="1">
      <alignment horizontal="center" vertical="center" shrinkToFit="1"/>
    </xf>
    <xf numFmtId="217" fontId="6" fillId="0" borderId="0" xfId="9" applyNumberFormat="1" applyFont="1" applyAlignment="1">
      <alignment horizontal="center" vertical="center" wrapText="1"/>
    </xf>
    <xf numFmtId="213" fontId="6" fillId="2" borderId="5" xfId="9" applyNumberFormat="1" applyFont="1" applyFill="1" applyBorder="1" applyAlignment="1">
      <alignment horizontal="center" vertical="center" wrapText="1"/>
    </xf>
    <xf numFmtId="218" fontId="6" fillId="2" borderId="5" xfId="9" applyNumberFormat="1" applyFont="1" applyFill="1" applyBorder="1" applyAlignment="1">
      <alignment horizontal="center" vertical="center" wrapText="1"/>
    </xf>
    <xf numFmtId="213" fontId="6" fillId="0" borderId="5" xfId="9" applyNumberFormat="1" applyFont="1" applyBorder="1" applyAlignment="1">
      <alignment horizontal="center" vertical="center" wrapText="1"/>
    </xf>
    <xf numFmtId="0" fontId="5" fillId="0" borderId="5" xfId="9" applyFont="1" applyBorder="1" applyAlignment="1">
      <alignment horizontal="center" vertical="center" wrapText="1"/>
    </xf>
    <xf numFmtId="0" fontId="5" fillId="0" borderId="5" xfId="9" applyFont="1" applyBorder="1" applyAlignment="1">
      <alignment horizontal="center" vertical="center" shrinkToFit="1"/>
    </xf>
    <xf numFmtId="0" fontId="6" fillId="0" borderId="0" xfId="9" applyFont="1" applyAlignment="1">
      <alignment horizontal="center" vertical="center"/>
    </xf>
    <xf numFmtId="0" fontId="6" fillId="0" borderId="107" xfId="9" applyFont="1" applyBorder="1" applyAlignment="1">
      <alignment horizontal="center" vertical="center"/>
    </xf>
    <xf numFmtId="0" fontId="9" fillId="5" borderId="108" xfId="9" applyFont="1" applyFill="1" applyBorder="1" applyAlignment="1">
      <alignment vertical="center" wrapText="1"/>
    </xf>
    <xf numFmtId="210" fontId="5" fillId="5" borderId="109" xfId="9" applyNumberFormat="1" applyFont="1" applyFill="1" applyBorder="1" applyAlignment="1">
      <alignment horizontal="left" vertical="center" wrapText="1" shrinkToFit="1"/>
    </xf>
    <xf numFmtId="0" fontId="6" fillId="5" borderId="108" xfId="9" applyFont="1" applyFill="1" applyBorder="1" applyAlignment="1">
      <alignment horizontal="center" vertical="center" wrapText="1"/>
    </xf>
    <xf numFmtId="213" fontId="6" fillId="5" borderId="108" xfId="9" applyNumberFormat="1" applyFont="1" applyFill="1" applyBorder="1" applyAlignment="1">
      <alignment horizontal="center" vertical="center" wrapText="1"/>
    </xf>
    <xf numFmtId="215" fontId="75" fillId="5" borderId="108" xfId="9" applyNumberFormat="1" applyFont="1" applyFill="1" applyBorder="1" applyAlignment="1">
      <alignment horizontal="center" vertical="center"/>
    </xf>
    <xf numFmtId="214" fontId="6" fillId="5" borderId="109" xfId="9" applyNumberFormat="1" applyFont="1" applyFill="1" applyBorder="1" applyAlignment="1">
      <alignment horizontal="center" vertical="center" wrapText="1"/>
    </xf>
    <xf numFmtId="0" fontId="6" fillId="5" borderId="0" xfId="9" applyFont="1" applyFill="1">
      <alignment vertical="center"/>
    </xf>
    <xf numFmtId="216" fontId="6" fillId="5" borderId="108" xfId="9" applyNumberFormat="1" applyFont="1" applyFill="1" applyBorder="1" applyAlignment="1">
      <alignment horizontal="center" vertical="center" shrinkToFit="1"/>
    </xf>
    <xf numFmtId="217" fontId="6" fillId="5" borderId="108" xfId="9" applyNumberFormat="1" applyFont="1" applyFill="1" applyBorder="1" applyAlignment="1">
      <alignment horizontal="center" vertical="center" wrapText="1"/>
    </xf>
    <xf numFmtId="0" fontId="9" fillId="3" borderId="108" xfId="9" applyFont="1" applyFill="1" applyBorder="1" applyAlignment="1">
      <alignment vertical="center" wrapText="1"/>
    </xf>
    <xf numFmtId="210" fontId="27" fillId="2" borderId="109" xfId="9" applyNumberFormat="1" applyFont="1" applyFill="1" applyBorder="1" applyAlignment="1">
      <alignment horizontal="left" vertical="center" wrapText="1" shrinkToFit="1"/>
    </xf>
    <xf numFmtId="0" fontId="6" fillId="3" borderId="108" xfId="9" applyFont="1" applyFill="1" applyBorder="1" applyAlignment="1">
      <alignment horizontal="center" vertical="center" wrapText="1"/>
    </xf>
    <xf numFmtId="213" fontId="6" fillId="2" borderId="109" xfId="9" applyNumberFormat="1" applyFont="1" applyFill="1" applyBorder="1" applyAlignment="1">
      <alignment horizontal="center" vertical="center" shrinkToFit="1"/>
    </xf>
    <xf numFmtId="218" fontId="6" fillId="3" borderId="108" xfId="9" applyNumberFormat="1" applyFont="1" applyFill="1" applyBorder="1" applyAlignment="1">
      <alignment horizontal="center" vertical="center" shrinkToFit="1"/>
    </xf>
    <xf numFmtId="218" fontId="6" fillId="3" borderId="109" xfId="9" applyNumberFormat="1" applyFont="1" applyFill="1" applyBorder="1" applyAlignment="1">
      <alignment horizontal="center" vertical="center" shrinkToFit="1"/>
    </xf>
    <xf numFmtId="215" fontId="6" fillId="3" borderId="109" xfId="9" applyNumberFormat="1" applyFont="1" applyFill="1" applyBorder="1" applyAlignment="1">
      <alignment horizontal="center" vertical="center" shrinkToFit="1"/>
    </xf>
    <xf numFmtId="216" fontId="6" fillId="3" borderId="108" xfId="9" applyNumberFormat="1" applyFont="1" applyFill="1" applyBorder="1" applyAlignment="1">
      <alignment horizontal="center" vertical="center" shrinkToFit="1"/>
    </xf>
    <xf numFmtId="217" fontId="6" fillId="3" borderId="108" xfId="9" applyNumberFormat="1" applyFont="1" applyFill="1" applyBorder="1" applyAlignment="1">
      <alignment horizontal="center" vertical="center" wrapText="1"/>
    </xf>
    <xf numFmtId="0" fontId="9" fillId="3" borderId="109" xfId="9" applyFont="1" applyFill="1" applyBorder="1" applyAlignment="1">
      <alignment vertical="center" wrapText="1"/>
    </xf>
    <xf numFmtId="0" fontId="6" fillId="3" borderId="109" xfId="9" applyFont="1" applyFill="1" applyBorder="1" applyAlignment="1">
      <alignment horizontal="center" vertical="center" wrapText="1"/>
    </xf>
    <xf numFmtId="216" fontId="6" fillId="3" borderId="109" xfId="9" applyNumberFormat="1" applyFont="1" applyFill="1" applyBorder="1" applyAlignment="1">
      <alignment horizontal="center" vertical="center" shrinkToFit="1"/>
    </xf>
    <xf numFmtId="217" fontId="6" fillId="3" borderId="109" xfId="9" applyNumberFormat="1" applyFont="1" applyFill="1" applyBorder="1" applyAlignment="1">
      <alignment horizontal="center" vertical="center" wrapText="1"/>
    </xf>
    <xf numFmtId="0" fontId="9" fillId="3" borderId="110" xfId="9" applyFont="1" applyFill="1" applyBorder="1" applyAlignment="1">
      <alignment vertical="center" wrapText="1"/>
    </xf>
    <xf numFmtId="0" fontId="6" fillId="3" borderId="110" xfId="9" applyFont="1" applyFill="1" applyBorder="1" applyAlignment="1">
      <alignment horizontal="center" vertical="center" wrapText="1"/>
    </xf>
    <xf numFmtId="213" fontId="6" fillId="2" borderId="110" xfId="9" applyNumberFormat="1" applyFont="1" applyFill="1" applyBorder="1" applyAlignment="1">
      <alignment horizontal="center" vertical="center" shrinkToFit="1"/>
    </xf>
    <xf numFmtId="218" fontId="6" fillId="3" borderId="110" xfId="9" applyNumberFormat="1" applyFont="1" applyFill="1" applyBorder="1" applyAlignment="1">
      <alignment horizontal="center" vertical="center" shrinkToFit="1"/>
    </xf>
    <xf numFmtId="215" fontId="6" fillId="3" borderId="110" xfId="9" applyNumberFormat="1" applyFont="1" applyFill="1" applyBorder="1" applyAlignment="1">
      <alignment horizontal="center" vertical="center" shrinkToFit="1"/>
    </xf>
    <xf numFmtId="216" fontId="6" fillId="3" borderId="110" xfId="9" applyNumberFormat="1" applyFont="1" applyFill="1" applyBorder="1" applyAlignment="1">
      <alignment horizontal="center" vertical="center" shrinkToFit="1"/>
    </xf>
    <xf numFmtId="217" fontId="6" fillId="3" borderId="110" xfId="9" applyNumberFormat="1" applyFont="1" applyFill="1" applyBorder="1" applyAlignment="1">
      <alignment horizontal="center" vertical="center" wrapText="1"/>
    </xf>
    <xf numFmtId="0" fontId="5" fillId="4" borderId="109" xfId="9" applyFont="1" applyFill="1" applyBorder="1" applyAlignment="1">
      <alignment horizontal="center" vertical="center" shrinkToFit="1"/>
    </xf>
    <xf numFmtId="0" fontId="76" fillId="0" borderId="0" xfId="9" applyFont="1" applyAlignment="1">
      <alignment horizontal="center" vertical="center"/>
    </xf>
    <xf numFmtId="0" fontId="9" fillId="0" borderId="0" xfId="9" applyFont="1">
      <alignment vertical="center"/>
    </xf>
    <xf numFmtId="0" fontId="35" fillId="0" borderId="0" xfId="9" applyFont="1" applyAlignment="1">
      <alignment horizontal="center" vertical="center"/>
    </xf>
    <xf numFmtId="0" fontId="35" fillId="0" borderId="0" xfId="9" applyFont="1" applyAlignment="1">
      <alignment horizontal="left" vertical="center"/>
    </xf>
    <xf numFmtId="0" fontId="35" fillId="0" borderId="0" xfId="9" applyFont="1" applyAlignment="1">
      <alignment horizontal="right" vertical="center"/>
    </xf>
    <xf numFmtId="0" fontId="6" fillId="0" borderId="0" xfId="9" applyFont="1" applyAlignment="1">
      <alignment horizontal="left" vertical="center"/>
    </xf>
    <xf numFmtId="0" fontId="39" fillId="0" borderId="0" xfId="9" applyFont="1">
      <alignment vertical="center"/>
    </xf>
    <xf numFmtId="0" fontId="40" fillId="0" borderId="0" xfId="9" applyFont="1">
      <alignment vertical="center"/>
    </xf>
    <xf numFmtId="0" fontId="33" fillId="0" borderId="0" xfId="5">
      <alignment vertical="center"/>
    </xf>
    <xf numFmtId="0" fontId="33" fillId="0" borderId="0" xfId="5" applyAlignment="1">
      <alignment vertical="center" wrapText="1"/>
    </xf>
    <xf numFmtId="0" fontId="77" fillId="0" borderId="0" xfId="5" applyFont="1">
      <alignment vertical="center"/>
    </xf>
    <xf numFmtId="0" fontId="77" fillId="0" borderId="91" xfId="5" applyFont="1" applyBorder="1">
      <alignment vertical="center"/>
    </xf>
    <xf numFmtId="0" fontId="77" fillId="0" borderId="82" xfId="5" applyFont="1" applyBorder="1">
      <alignment vertical="center"/>
    </xf>
    <xf numFmtId="0" fontId="77" fillId="0" borderId="87" xfId="5" applyFont="1" applyBorder="1">
      <alignment vertical="center"/>
    </xf>
    <xf numFmtId="0" fontId="77" fillId="0" borderId="37" xfId="5" applyFont="1" applyBorder="1">
      <alignment vertical="center"/>
    </xf>
    <xf numFmtId="0" fontId="77" fillId="0" borderId="12" xfId="5" applyFont="1" applyBorder="1">
      <alignment vertical="center"/>
    </xf>
    <xf numFmtId="0" fontId="77" fillId="0" borderId="16" xfId="5" applyFont="1" applyBorder="1">
      <alignment vertical="center"/>
    </xf>
    <xf numFmtId="0" fontId="77" fillId="0" borderId="85" xfId="5" applyFont="1" applyBorder="1">
      <alignment vertical="center"/>
    </xf>
    <xf numFmtId="0" fontId="78" fillId="0" borderId="5" xfId="5" applyFont="1" applyBorder="1" applyAlignment="1">
      <alignment horizontal="center" vertical="center" wrapText="1"/>
    </xf>
    <xf numFmtId="0" fontId="78" fillId="0" borderId="16" xfId="5" applyFont="1" applyBorder="1" applyAlignment="1">
      <alignment vertical="center" wrapText="1"/>
    </xf>
    <xf numFmtId="0" fontId="80" fillId="0" borderId="0" xfId="5" applyFont="1" applyAlignment="1">
      <alignment horizontal="center" vertical="center"/>
    </xf>
    <xf numFmtId="0" fontId="80" fillId="0" borderId="0" xfId="5" applyFont="1" applyAlignment="1">
      <alignment vertical="center" wrapText="1"/>
    </xf>
    <xf numFmtId="0" fontId="80" fillId="0" borderId="0" xfId="5" applyFont="1">
      <alignment vertical="center"/>
    </xf>
    <xf numFmtId="0" fontId="78" fillId="0" borderId="0" xfId="5" applyFont="1" applyAlignment="1">
      <alignment horizontal="left" vertical="center"/>
    </xf>
    <xf numFmtId="0" fontId="77" fillId="0" borderId="5" xfId="5" applyFont="1" applyBorder="1">
      <alignment vertical="center"/>
    </xf>
    <xf numFmtId="0" fontId="78" fillId="13" borderId="5" xfId="5" applyFont="1" applyFill="1" applyBorder="1" applyAlignment="1">
      <alignment horizontal="center" vertical="center" wrapText="1"/>
    </xf>
    <xf numFmtId="0" fontId="78" fillId="0" borderId="5" xfId="5" applyFont="1" applyBorder="1" applyAlignment="1">
      <alignment vertical="center" wrapText="1"/>
    </xf>
    <xf numFmtId="0" fontId="77" fillId="0" borderId="5" xfId="5" applyFont="1" applyBorder="1" applyAlignment="1">
      <alignment horizontal="center" vertical="center"/>
    </xf>
    <xf numFmtId="0" fontId="79" fillId="13" borderId="6" xfId="5" applyFont="1" applyFill="1" applyBorder="1" applyAlignment="1">
      <alignment horizontal="center" vertical="center" wrapText="1"/>
    </xf>
    <xf numFmtId="0" fontId="80" fillId="0" borderId="0" xfId="5" applyFont="1" applyAlignment="1">
      <alignment horizontal="left" vertical="center" indent="1"/>
    </xf>
    <xf numFmtId="0" fontId="78" fillId="0" borderId="0" xfId="5" applyFont="1">
      <alignment vertical="center"/>
    </xf>
    <xf numFmtId="0" fontId="78" fillId="0" borderId="5" xfId="5" applyFont="1" applyBorder="1" applyAlignment="1">
      <alignment horizontal="left" vertical="center" wrapText="1"/>
    </xf>
    <xf numFmtId="0" fontId="78" fillId="0" borderId="5" xfId="5" applyFont="1" applyBorder="1" applyAlignment="1">
      <alignment vertical="top" wrapText="1"/>
    </xf>
    <xf numFmtId="0" fontId="77" fillId="0" borderId="5" xfId="5" applyFont="1" applyBorder="1" applyAlignment="1">
      <alignment vertical="center" wrapText="1"/>
    </xf>
    <xf numFmtId="0" fontId="80" fillId="0" borderId="0" xfId="5" applyFont="1" applyAlignment="1">
      <alignment horizontal="left" vertical="center" wrapText="1"/>
    </xf>
    <xf numFmtId="0" fontId="77" fillId="0" borderId="91" xfId="5" applyFont="1" applyBorder="1" applyAlignment="1">
      <alignment vertical="center" wrapText="1"/>
    </xf>
    <xf numFmtId="0" fontId="77" fillId="0" borderId="85" xfId="5" applyFont="1" applyBorder="1" applyAlignment="1">
      <alignment vertical="center" wrapText="1"/>
    </xf>
    <xf numFmtId="0" fontId="77" fillId="0" borderId="87" xfId="5" applyFont="1" applyBorder="1" applyAlignment="1">
      <alignment vertical="center" wrapText="1"/>
    </xf>
    <xf numFmtId="0" fontId="77" fillId="0" borderId="82" xfId="5" applyFont="1" applyBorder="1" applyAlignment="1">
      <alignment vertical="center" wrapText="1"/>
    </xf>
    <xf numFmtId="0" fontId="78" fillId="0" borderId="8" xfId="5" applyFont="1" applyBorder="1" applyAlignment="1">
      <alignment horizontal="left" vertical="center" wrapText="1"/>
    </xf>
    <xf numFmtId="0" fontId="77" fillId="0" borderId="29" xfId="5" applyFont="1" applyBorder="1" applyAlignment="1">
      <alignment vertical="center" wrapText="1"/>
    </xf>
    <xf numFmtId="0" fontId="77" fillId="0" borderId="5" xfId="5" applyFont="1" applyBorder="1" applyAlignment="1">
      <alignment horizontal="center" vertical="center" wrapText="1"/>
    </xf>
    <xf numFmtId="0" fontId="78" fillId="0" borderId="5" xfId="5" applyFont="1" applyBorder="1" applyAlignment="1">
      <alignment vertical="center" wrapText="1" shrinkToFit="1"/>
    </xf>
    <xf numFmtId="0" fontId="81" fillId="0" borderId="5" xfId="5" applyFont="1" applyBorder="1" applyAlignment="1">
      <alignment vertical="center" wrapText="1"/>
    </xf>
    <xf numFmtId="0" fontId="78" fillId="0" borderId="0" xfId="5" applyFont="1" applyAlignment="1">
      <alignment horizontal="center" vertical="center"/>
    </xf>
    <xf numFmtId="0" fontId="78" fillId="0" borderId="0" xfId="5" applyFont="1" applyAlignment="1">
      <alignment vertical="center" wrapText="1"/>
    </xf>
    <xf numFmtId="0" fontId="78" fillId="0" borderId="0" xfId="5" applyFont="1" applyAlignment="1">
      <alignment horizontal="left" vertical="center" indent="1"/>
    </xf>
    <xf numFmtId="0" fontId="82" fillId="0" borderId="0" xfId="5" applyFont="1" applyAlignment="1">
      <alignment horizontal="center" vertical="center"/>
    </xf>
    <xf numFmtId="0" fontId="82" fillId="0" borderId="0" xfId="5" applyFont="1" applyAlignment="1">
      <alignment vertical="center" wrapText="1"/>
    </xf>
    <xf numFmtId="0" fontId="82" fillId="0" borderId="0" xfId="5" applyFont="1">
      <alignment vertical="center"/>
    </xf>
    <xf numFmtId="0" fontId="77" fillId="0" borderId="37" xfId="5" applyFont="1" applyBorder="1" applyAlignment="1">
      <alignment vertical="center" wrapText="1"/>
    </xf>
    <xf numFmtId="0" fontId="78" fillId="13" borderId="6" xfId="5" applyFont="1" applyFill="1" applyBorder="1" applyAlignment="1">
      <alignment horizontal="center" vertical="center"/>
    </xf>
    <xf numFmtId="0" fontId="78" fillId="0" borderId="5" xfId="5" applyFont="1" applyBorder="1" applyAlignment="1">
      <alignment horizontal="left" vertical="top"/>
    </xf>
    <xf numFmtId="0" fontId="78" fillId="0" borderId="5" xfId="5" applyFont="1" applyBorder="1" applyAlignment="1">
      <alignment vertical="top"/>
    </xf>
    <xf numFmtId="0" fontId="77" fillId="0" borderId="29" xfId="5" applyFont="1" applyBorder="1">
      <alignment vertical="center"/>
    </xf>
    <xf numFmtId="0" fontId="78" fillId="13" borderId="5" xfId="5" applyFont="1" applyFill="1" applyBorder="1" applyAlignment="1">
      <alignment horizontal="center" vertical="center"/>
    </xf>
    <xf numFmtId="0" fontId="79" fillId="0" borderId="0" xfId="5" applyFont="1" applyAlignment="1">
      <alignment horizontal="left" vertical="center"/>
    </xf>
    <xf numFmtId="0" fontId="79" fillId="13" borderId="5" xfId="5" applyFont="1" applyFill="1" applyBorder="1" applyAlignment="1">
      <alignment horizontal="center" vertical="center" wrapText="1"/>
    </xf>
    <xf numFmtId="0" fontId="5" fillId="0" borderId="0" xfId="10" applyFont="1"/>
    <xf numFmtId="0" fontId="5" fillId="0" borderId="0" xfId="10" applyFont="1" applyAlignment="1">
      <alignment wrapText="1"/>
    </xf>
    <xf numFmtId="0" fontId="6" fillId="0" borderId="0" xfId="11" applyFont="1"/>
    <xf numFmtId="0" fontId="9" fillId="0" borderId="16" xfId="11" applyFont="1" applyBorder="1" applyAlignment="1">
      <alignment horizontal="center" vertical="center" wrapText="1" shrinkToFit="1"/>
    </xf>
    <xf numFmtId="0" fontId="9" fillId="0" borderId="5" xfId="11" applyFont="1" applyBorder="1" applyAlignment="1">
      <alignment horizontal="center" vertical="center" wrapText="1" shrinkToFit="1"/>
    </xf>
    <xf numFmtId="0" fontId="9" fillId="0" borderId="5" xfId="11" applyFont="1" applyBorder="1" applyAlignment="1">
      <alignment horizontal="center" vertical="center" shrinkToFit="1"/>
    </xf>
    <xf numFmtId="0" fontId="5" fillId="0" borderId="0" xfId="11" applyFont="1"/>
    <xf numFmtId="0" fontId="5" fillId="0" borderId="0" xfId="11" applyFont="1" applyAlignment="1">
      <alignment vertical="center"/>
    </xf>
    <xf numFmtId="0" fontId="5" fillId="0" borderId="0" xfId="11" applyFont="1" applyAlignment="1">
      <alignment vertical="center" wrapText="1"/>
    </xf>
    <xf numFmtId="0" fontId="6" fillId="0" borderId="0" xfId="10" applyFont="1"/>
    <xf numFmtId="0" fontId="6" fillId="0" borderId="0" xfId="10" applyFont="1" applyAlignment="1">
      <alignment horizontal="left" vertical="center"/>
    </xf>
    <xf numFmtId="0" fontId="6" fillId="0" borderId="0" xfId="12" applyFont="1"/>
    <xf numFmtId="0" fontId="6" fillId="0" borderId="0" xfId="11" applyFont="1" applyAlignment="1">
      <alignment horizontal="left" vertical="center" wrapText="1"/>
    </xf>
    <xf numFmtId="38" fontId="6" fillId="0" borderId="0" xfId="1" applyFont="1" applyFill="1" applyBorder="1" applyAlignment="1">
      <alignment horizontal="right" vertical="center" shrinkToFit="1" readingOrder="1"/>
    </xf>
    <xf numFmtId="38" fontId="6" fillId="0" borderId="0" xfId="1" applyFont="1" applyFill="1" applyBorder="1" applyAlignment="1">
      <alignment horizontal="right" vertical="center" wrapText="1"/>
    </xf>
    <xf numFmtId="0" fontId="6" fillId="0" borderId="0" xfId="12" applyFont="1" applyAlignment="1">
      <alignment horizontal="center" vertical="center" shrinkToFit="1"/>
    </xf>
    <xf numFmtId="0" fontId="6" fillId="0" borderId="0" xfId="12" applyFont="1" applyAlignment="1">
      <alignment vertical="center" wrapText="1" shrinkToFit="1" readingOrder="1"/>
    </xf>
    <xf numFmtId="186" fontId="6" fillId="0" borderId="0" xfId="12" applyNumberFormat="1" applyFont="1" applyAlignment="1">
      <alignment horizontal="center" vertical="center" shrinkToFit="1" readingOrder="1"/>
    </xf>
    <xf numFmtId="0" fontId="6" fillId="0" borderId="0" xfId="12" applyFont="1" applyAlignment="1">
      <alignment horizontal="center" vertical="center" wrapText="1"/>
    </xf>
    <xf numFmtId="0" fontId="6" fillId="0" borderId="0" xfId="12" applyFont="1" applyAlignment="1">
      <alignment horizontal="center" vertical="center"/>
    </xf>
    <xf numFmtId="38" fontId="5" fillId="2" borderId="116" xfId="1" applyFont="1" applyFill="1" applyBorder="1" applyAlignment="1">
      <alignment horizontal="right" vertical="center" shrinkToFit="1" readingOrder="1"/>
    </xf>
    <xf numFmtId="0" fontId="5" fillId="0" borderId="0" xfId="12" applyFont="1" applyAlignment="1">
      <alignment horizontal="center" vertical="center" shrinkToFit="1"/>
    </xf>
    <xf numFmtId="38" fontId="5" fillId="2" borderId="117" xfId="1" applyFont="1" applyFill="1" applyBorder="1" applyAlignment="1">
      <alignment horizontal="right" vertical="center" shrinkToFit="1" readingOrder="1"/>
    </xf>
    <xf numFmtId="38" fontId="5" fillId="2" borderId="120" xfId="1" applyFont="1" applyFill="1" applyBorder="1" applyAlignment="1">
      <alignment horizontal="right" vertical="center" shrinkToFit="1" readingOrder="1"/>
    </xf>
    <xf numFmtId="38" fontId="5" fillId="2" borderId="121" xfId="1" applyFont="1" applyFill="1" applyBorder="1" applyAlignment="1">
      <alignment horizontal="right" vertical="center" shrinkToFit="1" readingOrder="1"/>
    </xf>
    <xf numFmtId="38" fontId="5" fillId="2" borderId="5" xfId="1" applyFont="1" applyFill="1" applyBorder="1" applyAlignment="1">
      <alignment horizontal="right" vertical="center" wrapText="1" shrinkToFit="1" readingOrder="1"/>
    </xf>
    <xf numFmtId="38" fontId="5" fillId="2" borderId="72" xfId="1" applyFont="1" applyFill="1" applyBorder="1" applyAlignment="1">
      <alignment horizontal="right" vertical="center" shrinkToFit="1" readingOrder="1"/>
    </xf>
    <xf numFmtId="38" fontId="5" fillId="2" borderId="6" xfId="1" applyFont="1" applyFill="1" applyBorder="1" applyAlignment="1">
      <alignment horizontal="right" vertical="center" wrapText="1" shrinkToFit="1" readingOrder="1"/>
    </xf>
    <xf numFmtId="38" fontId="5" fillId="2" borderId="72" xfId="1" applyFont="1" applyFill="1" applyBorder="1" applyAlignment="1">
      <alignment horizontal="right" vertical="center" wrapText="1"/>
    </xf>
    <xf numFmtId="38" fontId="5" fillId="2" borderId="14" xfId="1" applyFont="1" applyFill="1" applyBorder="1" applyAlignment="1">
      <alignment horizontal="right" vertical="center" wrapText="1" shrinkToFit="1" readingOrder="1"/>
    </xf>
    <xf numFmtId="0" fontId="5" fillId="4" borderId="6" xfId="12" applyFont="1" applyFill="1" applyBorder="1" applyAlignment="1">
      <alignment horizontal="center" vertical="center" wrapText="1" shrinkToFit="1" readingOrder="1"/>
    </xf>
    <xf numFmtId="0" fontId="5" fillId="4" borderId="5" xfId="11" applyFont="1" applyFill="1" applyBorder="1" applyAlignment="1">
      <alignment horizontal="center" vertical="center" wrapText="1"/>
    </xf>
    <xf numFmtId="0" fontId="5" fillId="0" borderId="0" xfId="12" applyFont="1" applyAlignment="1">
      <alignment horizontal="right"/>
    </xf>
    <xf numFmtId="212" fontId="85" fillId="0" borderId="0" xfId="12" applyNumberFormat="1" applyFont="1" applyAlignment="1">
      <alignment horizontal="left"/>
    </xf>
    <xf numFmtId="0" fontId="85" fillId="0" borderId="0" xfId="12" applyFont="1" applyAlignment="1">
      <alignment horizontal="right" vertical="center"/>
    </xf>
    <xf numFmtId="212" fontId="86" fillId="0" borderId="0" xfId="12" applyNumberFormat="1" applyFont="1" applyAlignment="1">
      <alignment horizontal="left" vertical="center"/>
    </xf>
    <xf numFmtId="0" fontId="85" fillId="0" borderId="26" xfId="10" applyFont="1" applyBorder="1" applyAlignment="1">
      <alignment horizontal="right" vertical="center" wrapText="1" shrinkToFit="1"/>
    </xf>
    <xf numFmtId="212" fontId="86" fillId="0" borderId="26" xfId="12" applyNumberFormat="1" applyFont="1" applyBorder="1" applyAlignment="1">
      <alignment horizontal="left" vertical="center"/>
    </xf>
    <xf numFmtId="0" fontId="9" fillId="0" borderId="0" xfId="10" applyFont="1" applyAlignment="1">
      <alignment horizontal="left" vertical="center" wrapText="1"/>
    </xf>
    <xf numFmtId="0" fontId="5" fillId="0" borderId="0" xfId="10" applyFont="1" applyAlignment="1">
      <alignment vertical="center"/>
    </xf>
    <xf numFmtId="38" fontId="5" fillId="0" borderId="0" xfId="13" applyFont="1" applyFill="1" applyBorder="1" applyAlignment="1">
      <alignment vertical="center"/>
    </xf>
    <xf numFmtId="38" fontId="17" fillId="0" borderId="0" xfId="13" applyFont="1" applyFill="1" applyBorder="1" applyAlignment="1">
      <alignment vertical="center"/>
    </xf>
    <xf numFmtId="0" fontId="5" fillId="0" borderId="0" xfId="10" applyFont="1" applyAlignment="1">
      <alignment horizontal="center" vertical="center"/>
    </xf>
    <xf numFmtId="0" fontId="5" fillId="0" borderId="0" xfId="10" applyFont="1" applyAlignment="1">
      <alignment horizontal="left" vertical="center" wrapText="1"/>
    </xf>
    <xf numFmtId="0" fontId="9" fillId="0" borderId="0" xfId="10" applyFont="1" applyAlignment="1">
      <alignment horizontal="left" vertical="center"/>
    </xf>
    <xf numFmtId="0" fontId="5" fillId="0" borderId="124" xfId="10" applyFont="1" applyBorder="1"/>
    <xf numFmtId="0" fontId="6" fillId="0" borderId="125" xfId="10" applyFont="1" applyBorder="1" applyAlignment="1">
      <alignment vertical="center"/>
    </xf>
    <xf numFmtId="217" fontId="6" fillId="0" borderId="126" xfId="10" applyNumberFormat="1" applyFont="1" applyBorder="1" applyAlignment="1">
      <alignment vertical="center"/>
    </xf>
    <xf numFmtId="0" fontId="6" fillId="0" borderId="127" xfId="10" applyFont="1" applyBorder="1" applyAlignment="1">
      <alignment vertical="center"/>
    </xf>
    <xf numFmtId="38" fontId="6" fillId="2" borderId="128" xfId="1" applyFont="1" applyFill="1" applyBorder="1" applyAlignment="1">
      <alignment horizontal="right" vertical="center" shrinkToFit="1"/>
    </xf>
    <xf numFmtId="38" fontId="6" fillId="2" borderId="129" xfId="1" applyFont="1" applyFill="1" applyBorder="1" applyAlignment="1">
      <alignment horizontal="right" vertical="center" shrinkToFit="1"/>
    </xf>
    <xf numFmtId="38" fontId="6" fillId="2" borderId="130" xfId="1" applyFont="1" applyFill="1" applyBorder="1" applyAlignment="1">
      <alignment horizontal="right" vertical="center" shrinkToFit="1"/>
    </xf>
    <xf numFmtId="0" fontId="5" fillId="3" borderId="109" xfId="10" applyFont="1" applyFill="1" applyBorder="1" applyAlignment="1">
      <alignment horizontal="center" vertical="center"/>
    </xf>
    <xf numFmtId="0" fontId="5" fillId="3" borderId="137" xfId="10" applyFont="1" applyFill="1" applyBorder="1" applyAlignment="1">
      <alignment horizontal="center" vertical="center"/>
    </xf>
    <xf numFmtId="217" fontId="6" fillId="3" borderId="12" xfId="10" applyNumberFormat="1" applyFont="1" applyFill="1" applyBorder="1" applyAlignment="1">
      <alignment horizontal="center" vertical="center" shrinkToFit="1"/>
    </xf>
    <xf numFmtId="210" fontId="6" fillId="3" borderId="138" xfId="10" applyNumberFormat="1" applyFont="1" applyFill="1" applyBorder="1" applyAlignment="1">
      <alignment horizontal="center" vertical="center"/>
    </xf>
    <xf numFmtId="38" fontId="6" fillId="2" borderId="139" xfId="1" applyFont="1" applyFill="1" applyBorder="1" applyAlignment="1">
      <alignment horizontal="right" vertical="center" shrinkToFit="1"/>
    </xf>
    <xf numFmtId="219" fontId="6" fillId="3" borderId="5" xfId="1" applyNumberFormat="1" applyFont="1" applyFill="1" applyBorder="1" applyAlignment="1">
      <alignment horizontal="right" vertical="center" shrinkToFit="1"/>
    </xf>
    <xf numFmtId="219" fontId="6" fillId="3" borderId="140" xfId="1" applyNumberFormat="1" applyFont="1" applyFill="1" applyBorder="1" applyAlignment="1">
      <alignment horizontal="right" vertical="center" shrinkToFit="1"/>
    </xf>
    <xf numFmtId="0" fontId="14" fillId="3" borderId="141" xfId="10" applyFont="1" applyFill="1" applyBorder="1" applyAlignment="1">
      <alignment horizontal="center" vertical="center" wrapText="1" shrinkToFit="1"/>
    </xf>
    <xf numFmtId="0" fontId="6" fillId="3" borderId="16" xfId="10" applyFont="1" applyFill="1" applyBorder="1" applyAlignment="1">
      <alignment vertical="center" shrinkToFit="1"/>
    </xf>
    <xf numFmtId="217" fontId="6" fillId="3" borderId="142" xfId="10" applyNumberFormat="1" applyFont="1" applyFill="1" applyBorder="1" applyAlignment="1">
      <alignment horizontal="center" vertical="center" shrinkToFit="1"/>
    </xf>
    <xf numFmtId="0" fontId="5" fillId="3" borderId="144" xfId="10" applyFont="1" applyFill="1" applyBorder="1" applyAlignment="1">
      <alignment horizontal="center" vertical="center"/>
    </xf>
    <xf numFmtId="217" fontId="6" fillId="3" borderId="145" xfId="10" applyNumberFormat="1" applyFont="1" applyFill="1" applyBorder="1" applyAlignment="1">
      <alignment horizontal="center" vertical="center" shrinkToFit="1"/>
    </xf>
    <xf numFmtId="210" fontId="6" fillId="3" borderId="146" xfId="10" applyNumberFormat="1" applyFont="1" applyFill="1" applyBorder="1" applyAlignment="1">
      <alignment horizontal="center" vertical="center"/>
    </xf>
    <xf numFmtId="38" fontId="6" fillId="2" borderId="147" xfId="1" applyFont="1" applyFill="1" applyBorder="1" applyAlignment="1">
      <alignment horizontal="right" vertical="center" shrinkToFit="1"/>
    </xf>
    <xf numFmtId="219" fontId="6" fillId="3" borderId="145" xfId="1" applyNumberFormat="1" applyFont="1" applyFill="1" applyBorder="1" applyAlignment="1">
      <alignment horizontal="right" vertical="center" shrinkToFit="1"/>
    </xf>
    <xf numFmtId="219" fontId="6" fillId="3" borderId="146" xfId="1" applyNumberFormat="1" applyFont="1" applyFill="1" applyBorder="1" applyAlignment="1">
      <alignment horizontal="right" vertical="center" shrinkToFit="1"/>
    </xf>
    <xf numFmtId="0" fontId="14" fillId="3" borderId="147" xfId="10" applyFont="1" applyFill="1" applyBorder="1" applyAlignment="1">
      <alignment horizontal="center" vertical="center" wrapText="1" shrinkToFit="1"/>
    </xf>
    <xf numFmtId="0" fontId="6" fillId="3" borderId="150" xfId="10" applyFont="1" applyFill="1" applyBorder="1" applyAlignment="1">
      <alignment vertical="center" shrinkToFit="1"/>
    </xf>
    <xf numFmtId="217" fontId="6" fillId="3" borderId="151" xfId="10" applyNumberFormat="1" applyFont="1" applyFill="1" applyBorder="1" applyAlignment="1">
      <alignment horizontal="center" vertical="center" shrinkToFit="1"/>
    </xf>
    <xf numFmtId="219" fontId="6" fillId="3" borderId="16" xfId="1" applyNumberFormat="1" applyFont="1" applyFill="1" applyBorder="1" applyAlignment="1">
      <alignment horizontal="right" vertical="center" shrinkToFit="1"/>
    </xf>
    <xf numFmtId="219" fontId="6" fillId="3" borderId="152" xfId="1" applyNumberFormat="1" applyFont="1" applyFill="1" applyBorder="1" applyAlignment="1">
      <alignment horizontal="right" vertical="center" shrinkToFit="1"/>
    </xf>
    <xf numFmtId="38" fontId="6" fillId="2" borderId="141" xfId="1" applyFont="1" applyFill="1" applyBorder="1" applyAlignment="1">
      <alignment horizontal="right" vertical="center" shrinkToFit="1"/>
    </xf>
    <xf numFmtId="0" fontId="14" fillId="3" borderId="153" xfId="10" applyFont="1" applyFill="1" applyBorder="1" applyAlignment="1">
      <alignment horizontal="center" vertical="center" wrapText="1" shrinkToFit="1"/>
    </xf>
    <xf numFmtId="217" fontId="6" fillId="3" borderId="154" xfId="10" applyNumberFormat="1" applyFont="1" applyFill="1" applyBorder="1" applyAlignment="1">
      <alignment horizontal="center" vertical="center" shrinkToFit="1"/>
    </xf>
    <xf numFmtId="0" fontId="5" fillId="3" borderId="134" xfId="10" applyFont="1" applyFill="1" applyBorder="1" applyAlignment="1">
      <alignment horizontal="center" vertical="center"/>
    </xf>
    <xf numFmtId="217" fontId="6" fillId="3" borderId="29" xfId="10" applyNumberFormat="1" applyFont="1" applyFill="1" applyBorder="1" applyAlignment="1">
      <alignment horizontal="center" vertical="center" shrinkToFit="1"/>
    </xf>
    <xf numFmtId="210" fontId="6" fillId="3" borderId="135" xfId="10" applyNumberFormat="1" applyFont="1" applyFill="1" applyBorder="1" applyAlignment="1">
      <alignment horizontal="center" vertical="center"/>
    </xf>
    <xf numFmtId="0" fontId="14" fillId="3" borderId="136" xfId="10" applyFont="1" applyFill="1" applyBorder="1" applyAlignment="1">
      <alignment horizontal="center" vertical="center" wrapText="1" shrinkToFit="1"/>
    </xf>
    <xf numFmtId="0" fontId="5" fillId="4" borderId="109" xfId="10" applyFont="1" applyFill="1" applyBorder="1" applyAlignment="1">
      <alignment horizontal="center" vertical="center" wrapText="1"/>
    </xf>
    <xf numFmtId="0" fontId="5" fillId="4" borderId="155" xfId="10" applyFont="1" applyFill="1" applyBorder="1" applyAlignment="1">
      <alignment horizontal="center" vertical="center" wrapText="1"/>
    </xf>
    <xf numFmtId="0" fontId="5" fillId="4" borderId="156" xfId="10" applyFont="1" applyFill="1" applyBorder="1" applyAlignment="1">
      <alignment horizontal="center" vertical="center" wrapText="1"/>
    </xf>
    <xf numFmtId="0" fontId="5" fillId="4" borderId="157" xfId="10" applyFont="1" applyFill="1" applyBorder="1" applyAlignment="1">
      <alignment horizontal="center" vertical="center" wrapText="1"/>
    </xf>
    <xf numFmtId="0" fontId="6" fillId="4" borderId="158" xfId="10" applyFont="1" applyFill="1" applyBorder="1" applyAlignment="1">
      <alignment horizontal="center" vertical="center" wrapText="1"/>
    </xf>
    <xf numFmtId="0" fontId="6" fillId="4" borderId="156" xfId="10" applyFont="1" applyFill="1" applyBorder="1" applyAlignment="1">
      <alignment horizontal="center" vertical="center" wrapText="1"/>
    </xf>
    <xf numFmtId="0" fontId="6" fillId="4" borderId="157" xfId="10" applyFont="1" applyFill="1" applyBorder="1" applyAlignment="1">
      <alignment horizontal="center" vertical="center" wrapText="1"/>
    </xf>
    <xf numFmtId="0" fontId="6" fillId="4" borderId="158" xfId="10" applyFont="1" applyFill="1" applyBorder="1" applyAlignment="1">
      <alignment horizontal="center" vertical="center" wrapText="1" shrinkToFit="1"/>
    </xf>
    <xf numFmtId="0" fontId="6" fillId="4" borderId="161" xfId="10" applyFont="1" applyFill="1" applyBorder="1" applyAlignment="1">
      <alignment horizontal="center" vertical="center"/>
    </xf>
    <xf numFmtId="0" fontId="3" fillId="0" borderId="0" xfId="9" applyFont="1">
      <alignment vertical="center"/>
    </xf>
    <xf numFmtId="0" fontId="40" fillId="0" borderId="0" xfId="10" applyFont="1"/>
    <xf numFmtId="0" fontId="18" fillId="0" borderId="0" xfId="0" applyFont="1">
      <alignment vertical="center"/>
    </xf>
    <xf numFmtId="0" fontId="18" fillId="0" borderId="47" xfId="0" applyFont="1" applyBorder="1">
      <alignment vertical="center"/>
    </xf>
    <xf numFmtId="0" fontId="18" fillId="0" borderId="46" xfId="0" applyFont="1" applyBorder="1">
      <alignment vertical="center"/>
    </xf>
    <xf numFmtId="0" fontId="6" fillId="0" borderId="46" xfId="0" applyFont="1" applyBorder="1">
      <alignment vertical="center"/>
    </xf>
    <xf numFmtId="0" fontId="6" fillId="0" borderId="45" xfId="0" applyFont="1" applyBorder="1">
      <alignment vertical="center"/>
    </xf>
    <xf numFmtId="0" fontId="18" fillId="0" borderId="44" xfId="0" applyFont="1" applyBorder="1">
      <alignment vertical="center"/>
    </xf>
    <xf numFmtId="199" fontId="16" fillId="0" borderId="7" xfId="0" applyNumberFormat="1" applyFont="1" applyBorder="1" applyAlignment="1">
      <alignment horizontal="center" vertical="center"/>
    </xf>
    <xf numFmtId="0" fontId="6" fillId="0" borderId="43" xfId="0" applyFont="1" applyBorder="1">
      <alignment vertical="center"/>
    </xf>
    <xf numFmtId="0" fontId="5" fillId="0" borderId="42" xfId="0" applyFont="1" applyBorder="1">
      <alignment vertical="center"/>
    </xf>
    <xf numFmtId="0" fontId="5" fillId="0" borderId="41" xfId="0" applyFont="1" applyBorder="1">
      <alignment vertical="center"/>
    </xf>
    <xf numFmtId="183" fontId="17" fillId="0" borderId="41" xfId="0" applyNumberFormat="1" applyFont="1" applyBorder="1" applyAlignment="1">
      <alignment vertical="center" wrapText="1" shrinkToFit="1"/>
    </xf>
    <xf numFmtId="0" fontId="5" fillId="0" borderId="41" xfId="0" applyFont="1" applyBorder="1" applyAlignment="1">
      <alignment horizontal="center" vertical="center" wrapText="1"/>
    </xf>
    <xf numFmtId="0" fontId="5" fillId="0" borderId="40" xfId="0" applyFont="1" applyBorder="1" applyAlignment="1">
      <alignment horizontal="left" vertical="center"/>
    </xf>
    <xf numFmtId="207" fontId="5" fillId="0" borderId="0" xfId="0" applyNumberFormat="1" applyFont="1">
      <alignment vertical="center"/>
    </xf>
    <xf numFmtId="0" fontId="75" fillId="0" borderId="0" xfId="0" applyFont="1">
      <alignment vertical="center"/>
    </xf>
    <xf numFmtId="0" fontId="6" fillId="5" borderId="5" xfId="0" applyFont="1" applyFill="1" applyBorder="1">
      <alignment vertical="center"/>
    </xf>
    <xf numFmtId="0" fontId="6" fillId="5" borderId="8" xfId="0" applyFont="1" applyFill="1" applyBorder="1" applyAlignment="1">
      <alignment vertical="center" shrinkToFit="1"/>
    </xf>
    <xf numFmtId="0" fontId="6" fillId="5" borderId="6" xfId="0" applyFont="1" applyFill="1" applyBorder="1" applyAlignment="1">
      <alignment horizontal="right" vertical="center" shrinkToFit="1"/>
    </xf>
    <xf numFmtId="0" fontId="75" fillId="5" borderId="8" xfId="0" applyFont="1" applyFill="1" applyBorder="1">
      <alignment vertical="center"/>
    </xf>
    <xf numFmtId="0" fontId="75" fillId="5" borderId="6" xfId="0" applyFont="1" applyFill="1" applyBorder="1" applyAlignment="1">
      <alignment horizontal="right" vertical="center"/>
    </xf>
    <xf numFmtId="0" fontId="87" fillId="5" borderId="5" xfId="0" applyFont="1" applyFill="1" applyBorder="1">
      <alignment vertical="center"/>
    </xf>
    <xf numFmtId="0" fontId="75" fillId="5" borderId="5" xfId="0" applyFont="1" applyFill="1" applyBorder="1">
      <alignment vertical="center"/>
    </xf>
    <xf numFmtId="220" fontId="5" fillId="2" borderId="15" xfId="0" applyNumberFormat="1" applyFont="1" applyFill="1" applyBorder="1" applyAlignment="1">
      <alignment horizontal="right" vertical="center" shrinkToFit="1"/>
    </xf>
    <xf numFmtId="221" fontId="5" fillId="2" borderId="6" xfId="0" applyNumberFormat="1" applyFont="1" applyFill="1" applyBorder="1" applyAlignment="1">
      <alignment horizontal="right" vertical="center" shrinkToFit="1"/>
    </xf>
    <xf numFmtId="220" fontId="5" fillId="2" borderId="8" xfId="0" applyNumberFormat="1" applyFont="1" applyFill="1" applyBorder="1" applyAlignment="1">
      <alignment horizontal="right" vertical="center" shrinkToFit="1"/>
    </xf>
    <xf numFmtId="222" fontId="5" fillId="3" borderId="6" xfId="0" applyNumberFormat="1" applyFont="1" applyFill="1" applyBorder="1" applyAlignment="1">
      <alignment horizontal="right" vertical="center" shrinkToFit="1"/>
    </xf>
    <xf numFmtId="222" fontId="5" fillId="3" borderId="10" xfId="0" applyNumberFormat="1" applyFont="1" applyFill="1" applyBorder="1" applyAlignment="1">
      <alignment horizontal="right" vertical="center" shrinkToFit="1"/>
    </xf>
    <xf numFmtId="0" fontId="6" fillId="0" borderId="0" xfId="2" applyFont="1"/>
    <xf numFmtId="0" fontId="6" fillId="0" borderId="0" xfId="2" applyFont="1" applyAlignment="1">
      <alignment horizontal="left" vertical="center"/>
    </xf>
    <xf numFmtId="0" fontId="27" fillId="0" borderId="0" xfId="0" applyFont="1" applyAlignment="1">
      <alignment vertical="center" wrapText="1"/>
    </xf>
    <xf numFmtId="0" fontId="5" fillId="0" borderId="0" xfId="0" applyFont="1" applyAlignment="1">
      <alignment vertical="center" wrapText="1"/>
    </xf>
    <xf numFmtId="0" fontId="5" fillId="0" borderId="17" xfId="0" applyFont="1" applyBorder="1" applyAlignment="1">
      <alignment vertical="center" wrapText="1"/>
    </xf>
    <xf numFmtId="0" fontId="6" fillId="0" borderId="17" xfId="0" applyFont="1" applyBorder="1" applyAlignment="1">
      <alignment horizontal="center" vertical="center"/>
    </xf>
    <xf numFmtId="0" fontId="34" fillId="0" borderId="17" xfId="0" applyFont="1" applyBorder="1">
      <alignment vertical="center"/>
    </xf>
    <xf numFmtId="0" fontId="12" fillId="0" borderId="0" xfId="2" applyFont="1" applyAlignment="1">
      <alignment horizontal="center" vertical="center" textRotation="255" wrapText="1"/>
    </xf>
    <xf numFmtId="0" fontId="12" fillId="0" borderId="17" xfId="2" applyFont="1" applyBorder="1" applyAlignment="1">
      <alignment horizontal="center" vertical="center" textRotation="255" wrapText="1"/>
    </xf>
    <xf numFmtId="217" fontId="27" fillId="3" borderId="163" xfId="0" applyNumberFormat="1" applyFont="1" applyFill="1" applyBorder="1" applyAlignment="1">
      <alignment vertical="center" wrapText="1"/>
    </xf>
    <xf numFmtId="0" fontId="5" fillId="0" borderId="10" xfId="0" applyFont="1" applyBorder="1" applyAlignment="1">
      <alignment vertical="center" wrapText="1"/>
    </xf>
    <xf numFmtId="0" fontId="5" fillId="0" borderId="26" xfId="0" applyFont="1" applyBorder="1" applyAlignment="1">
      <alignment vertical="center" wrapText="1"/>
    </xf>
    <xf numFmtId="0" fontId="6" fillId="0" borderId="26" xfId="0" applyFont="1" applyBorder="1" applyAlignment="1">
      <alignment horizontal="center" vertical="center"/>
    </xf>
    <xf numFmtId="0" fontId="5" fillId="0" borderId="26" xfId="0" applyFont="1" applyBorder="1">
      <alignment vertical="center"/>
    </xf>
    <xf numFmtId="0" fontId="34" fillId="0" borderId="26" xfId="5" applyFont="1" applyBorder="1">
      <alignment vertical="center"/>
    </xf>
    <xf numFmtId="0" fontId="5" fillId="0" borderId="26" xfId="0" applyFont="1" applyBorder="1" applyAlignment="1">
      <alignment horizontal="center" vertical="center" textRotation="255"/>
    </xf>
    <xf numFmtId="217" fontId="5" fillId="3" borderId="163" xfId="0" applyNumberFormat="1" applyFont="1" applyFill="1" applyBorder="1">
      <alignment vertical="center"/>
    </xf>
    <xf numFmtId="0" fontId="5" fillId="0" borderId="165" xfId="0" applyFont="1" applyBorder="1">
      <alignment vertical="center"/>
    </xf>
    <xf numFmtId="217" fontId="5" fillId="3" borderId="14" xfId="0" applyNumberFormat="1" applyFont="1" applyFill="1" applyBorder="1">
      <alignment vertical="center"/>
    </xf>
    <xf numFmtId="0" fontId="5" fillId="0" borderId="10" xfId="0" applyFont="1" applyBorder="1">
      <alignment vertical="center"/>
    </xf>
    <xf numFmtId="0" fontId="9" fillId="0" borderId="0" xfId="0" applyFont="1">
      <alignment vertical="center"/>
    </xf>
    <xf numFmtId="217" fontId="5" fillId="3" borderId="163" xfId="0" applyNumberFormat="1" applyFont="1" applyFill="1" applyBorder="1" applyAlignment="1">
      <alignment vertical="center" wrapText="1"/>
    </xf>
    <xf numFmtId="0" fontId="5" fillId="0" borderId="0" xfId="0" applyFont="1" applyAlignment="1">
      <alignment horizontal="left" vertical="center" wrapText="1"/>
    </xf>
    <xf numFmtId="0" fontId="27" fillId="0" borderId="0" xfId="0" applyFont="1">
      <alignment vertical="center"/>
    </xf>
    <xf numFmtId="0" fontId="27" fillId="0" borderId="0" xfId="0" applyFont="1" applyAlignment="1">
      <alignment horizontal="center" vertical="center" wrapText="1"/>
    </xf>
    <xf numFmtId="217" fontId="5" fillId="3" borderId="172" xfId="0" applyNumberFormat="1" applyFont="1" applyFill="1" applyBorder="1" applyAlignment="1">
      <alignment vertical="center" wrapText="1"/>
    </xf>
    <xf numFmtId="0" fontId="5" fillId="4" borderId="175" xfId="0" applyFont="1" applyFill="1" applyBorder="1" applyAlignment="1">
      <alignment horizontal="center" vertical="center" shrinkToFit="1"/>
    </xf>
    <xf numFmtId="0" fontId="5" fillId="0" borderId="17" xfId="0" applyFont="1" applyBorder="1">
      <alignment vertical="center"/>
    </xf>
    <xf numFmtId="0" fontId="34" fillId="0" borderId="17" xfId="5" applyFont="1" applyBorder="1">
      <alignment vertical="center"/>
    </xf>
    <xf numFmtId="0" fontId="5" fillId="0" borderId="17" xfId="0" applyFont="1" applyBorder="1" applyAlignment="1">
      <alignment horizontal="center" vertical="center" textRotation="255"/>
    </xf>
    <xf numFmtId="0" fontId="3" fillId="0" borderId="0" xfId="2" applyFont="1"/>
    <xf numFmtId="0" fontId="5" fillId="0" borderId="13" xfId="0" applyFont="1" applyBorder="1">
      <alignment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27" fillId="0" borderId="0" xfId="0" applyFont="1" applyAlignment="1">
      <alignment horizontal="center" vertical="center" textRotation="255"/>
    </xf>
    <xf numFmtId="0" fontId="9" fillId="0" borderId="0" xfId="2" applyFont="1" applyAlignment="1">
      <alignment horizontal="left" vertical="center"/>
    </xf>
    <xf numFmtId="0" fontId="3" fillId="0" borderId="0" xfId="0" applyFont="1" applyAlignment="1">
      <alignment horizontal="left" vertical="center" indent="1"/>
    </xf>
    <xf numFmtId="0" fontId="6" fillId="0" borderId="0" xfId="0" applyFont="1" applyAlignment="1"/>
    <xf numFmtId="0" fontId="19" fillId="0" borderId="0" xfId="0" applyFont="1">
      <alignment vertical="center"/>
    </xf>
    <xf numFmtId="176"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horizontal="left"/>
    </xf>
    <xf numFmtId="0" fontId="43" fillId="0" borderId="0" xfId="0" applyFont="1">
      <alignment vertical="center"/>
    </xf>
    <xf numFmtId="0" fontId="19" fillId="0" borderId="0" xfId="0" applyFont="1" applyAlignment="1">
      <alignment vertical="center" wrapText="1"/>
    </xf>
    <xf numFmtId="0" fontId="43" fillId="0" borderId="0" xfId="0" applyFont="1" applyAlignment="1">
      <alignment horizontal="left" vertical="center"/>
    </xf>
    <xf numFmtId="0" fontId="88" fillId="0" borderId="0" xfId="0" applyFont="1">
      <alignment vertical="center"/>
    </xf>
    <xf numFmtId="0" fontId="5" fillId="0" borderId="0" xfId="2" applyFont="1"/>
    <xf numFmtId="38" fontId="5" fillId="0" borderId="0" xfId="1" applyFont="1" applyFill="1" applyBorder="1" applyAlignment="1">
      <alignment horizontal="center" vertical="center"/>
    </xf>
    <xf numFmtId="38" fontId="5" fillId="0" borderId="0" xfId="1" applyFont="1" applyFill="1" applyBorder="1" applyAlignment="1">
      <alignment vertical="center"/>
    </xf>
    <xf numFmtId="0" fontId="5" fillId="0" borderId="0" xfId="0" applyFont="1" applyAlignment="1">
      <alignment vertical="center" textRotation="255"/>
    </xf>
    <xf numFmtId="0" fontId="5" fillId="0" borderId="6" xfId="2" quotePrefix="1" applyFont="1" applyBorder="1" applyAlignment="1">
      <alignment vertical="center"/>
    </xf>
    <xf numFmtId="0" fontId="5" fillId="0" borderId="16" xfId="2" quotePrefix="1" applyFont="1" applyBorder="1" applyAlignment="1">
      <alignment vertical="center"/>
    </xf>
    <xf numFmtId="0" fontId="5" fillId="0" borderId="29" xfId="2" quotePrefix="1" applyFont="1" applyBorder="1" applyAlignment="1">
      <alignment vertical="center"/>
    </xf>
    <xf numFmtId="0" fontId="5" fillId="0" borderId="10" xfId="2" quotePrefix="1" applyFont="1" applyBorder="1" applyAlignment="1">
      <alignment vertical="center"/>
    </xf>
    <xf numFmtId="0" fontId="5" fillId="0" borderId="13" xfId="2" quotePrefix="1" applyFont="1" applyBorder="1" applyAlignment="1">
      <alignment vertical="center"/>
    </xf>
    <xf numFmtId="224" fontId="5" fillId="0" borderId="0" xfId="0" applyNumberFormat="1" applyFont="1">
      <alignment vertical="center"/>
    </xf>
    <xf numFmtId="0" fontId="5" fillId="0" borderId="0" xfId="0" applyFont="1" applyAlignment="1">
      <alignment horizontal="left" vertical="center"/>
    </xf>
    <xf numFmtId="0" fontId="5" fillId="0" borderId="14" xfId="2" quotePrefix="1" applyFont="1" applyBorder="1" applyAlignment="1">
      <alignment vertical="center"/>
    </xf>
    <xf numFmtId="0" fontId="17" fillId="0" borderId="0" xfId="0" applyFont="1" applyAlignment="1">
      <alignment horizontal="center" vertical="center"/>
    </xf>
    <xf numFmtId="0" fontId="17" fillId="0" borderId="0" xfId="0" applyFont="1" applyAlignment="1">
      <alignment horizontal="left" vertical="center"/>
    </xf>
    <xf numFmtId="0" fontId="5" fillId="0" borderId="0" xfId="2" applyFont="1" applyAlignment="1">
      <alignment vertical="center"/>
    </xf>
    <xf numFmtId="0" fontId="3" fillId="0" borderId="0" xfId="0" applyFont="1" applyAlignment="1">
      <alignment horizontal="center" vertical="center"/>
    </xf>
    <xf numFmtId="0" fontId="7" fillId="0" borderId="0" xfId="0" applyFont="1" applyAlignment="1">
      <alignment horizontal="right" vertical="center"/>
    </xf>
    <xf numFmtId="0" fontId="43" fillId="0" borderId="0" xfId="0" applyFont="1" applyAlignment="1">
      <alignment horizontal="right" vertical="center"/>
    </xf>
    <xf numFmtId="0" fontId="3" fillId="0" borderId="0" xfId="0" applyFont="1" applyAlignment="1">
      <alignment horizontal="right" vertical="center"/>
    </xf>
    <xf numFmtId="0" fontId="6" fillId="0" borderId="0" xfId="0" applyFont="1" applyAlignment="1">
      <alignment horizontal="left" vertical="center"/>
    </xf>
    <xf numFmtId="199" fontId="17" fillId="0" borderId="0" xfId="0" applyNumberFormat="1" applyFont="1" applyAlignment="1">
      <alignment horizontal="center" vertical="center"/>
    </xf>
    <xf numFmtId="0" fontId="91" fillId="0" borderId="0" xfId="14" applyFont="1"/>
    <xf numFmtId="0" fontId="91" fillId="0" borderId="0" xfId="14" applyFont="1" applyAlignment="1">
      <alignment vertical="center"/>
    </xf>
    <xf numFmtId="0" fontId="30" fillId="0" borderId="0" xfId="14" applyFont="1" applyAlignment="1">
      <alignment vertical="center"/>
    </xf>
    <xf numFmtId="0" fontId="30" fillId="0" borderId="117" xfId="14" applyFont="1" applyBorder="1" applyAlignment="1">
      <alignment vertical="center"/>
    </xf>
    <xf numFmtId="38" fontId="30" fillId="2" borderId="117" xfId="15" applyFont="1" applyFill="1" applyBorder="1">
      <alignment vertical="center"/>
    </xf>
    <xf numFmtId="0" fontId="30" fillId="3" borderId="12" xfId="14" applyFont="1" applyFill="1" applyBorder="1" applyAlignment="1">
      <alignment vertical="center"/>
    </xf>
    <xf numFmtId="0" fontId="30" fillId="0" borderId="12" xfId="14" applyFont="1" applyBorder="1" applyAlignment="1">
      <alignment vertical="center"/>
    </xf>
    <xf numFmtId="38" fontId="30" fillId="3" borderId="12" xfId="15" applyFont="1" applyFill="1" applyBorder="1">
      <alignment vertical="center"/>
    </xf>
    <xf numFmtId="0" fontId="30" fillId="3" borderId="12" xfId="14" applyFont="1" applyFill="1" applyBorder="1" applyAlignment="1">
      <alignment vertical="center" wrapText="1"/>
    </xf>
    <xf numFmtId="0" fontId="30" fillId="3" borderId="5" xfId="14" applyFont="1" applyFill="1" applyBorder="1" applyAlignment="1">
      <alignment vertical="center"/>
    </xf>
    <xf numFmtId="0" fontId="30" fillId="0" borderId="5" xfId="14" applyFont="1" applyBorder="1" applyAlignment="1">
      <alignment vertical="center"/>
    </xf>
    <xf numFmtId="38" fontId="30" fillId="3" borderId="5" xfId="15" applyFont="1" applyFill="1" applyBorder="1">
      <alignment vertical="center"/>
    </xf>
    <xf numFmtId="0" fontId="30" fillId="3" borderId="5" xfId="14" applyFont="1" applyFill="1" applyBorder="1" applyAlignment="1">
      <alignment vertical="center" wrapText="1"/>
    </xf>
    <xf numFmtId="0" fontId="91" fillId="0" borderId="0" xfId="14" applyFont="1" applyAlignment="1">
      <alignment horizontal="center"/>
    </xf>
    <xf numFmtId="0" fontId="91" fillId="4" borderId="5" xfId="14" applyFont="1" applyFill="1" applyBorder="1" applyAlignment="1">
      <alignment horizontal="center"/>
    </xf>
    <xf numFmtId="0" fontId="30" fillId="0" borderId="0" xfId="14" applyFont="1"/>
    <xf numFmtId="0" fontId="39" fillId="0" borderId="0" xfId="5" applyFont="1">
      <alignment vertical="center"/>
    </xf>
    <xf numFmtId="0" fontId="39" fillId="0" borderId="0" xfId="5" applyFont="1" applyAlignment="1">
      <alignment vertical="center" wrapText="1"/>
    </xf>
    <xf numFmtId="0" fontId="39" fillId="13" borderId="5" xfId="5" applyFont="1" applyFill="1" applyBorder="1" applyAlignment="1">
      <alignment horizontal="center" vertical="center"/>
    </xf>
    <xf numFmtId="0" fontId="39" fillId="0" borderId="5" xfId="5" applyFont="1" applyBorder="1" applyAlignment="1">
      <alignment vertical="center" wrapText="1"/>
    </xf>
    <xf numFmtId="0" fontId="39" fillId="0" borderId="12" xfId="5" applyFont="1" applyBorder="1" applyAlignment="1">
      <alignment vertical="center" wrapText="1"/>
    </xf>
    <xf numFmtId="0" fontId="39" fillId="0" borderId="12" xfId="5" applyFont="1" applyBorder="1" applyAlignment="1">
      <alignment vertical="top" wrapText="1"/>
    </xf>
    <xf numFmtId="0" fontId="39" fillId="0" borderId="5" xfId="5" applyFont="1" applyBorder="1" applyAlignment="1">
      <alignment vertical="top" wrapText="1"/>
    </xf>
    <xf numFmtId="0" fontId="39" fillId="0" borderId="5" xfId="5" applyFont="1" applyBorder="1" applyAlignment="1">
      <alignment horizontal="center" vertical="center" wrapText="1"/>
    </xf>
    <xf numFmtId="0" fontId="39" fillId="0" borderId="14" xfId="5" applyFont="1" applyBorder="1" applyAlignment="1">
      <alignment horizontal="center" vertical="center" wrapText="1"/>
    </xf>
    <xf numFmtId="0" fontId="34" fillId="0" borderId="0" xfId="5" applyFont="1" applyAlignment="1">
      <alignment horizontal="center" vertical="center"/>
    </xf>
    <xf numFmtId="0" fontId="34" fillId="0" borderId="0" xfId="5" applyFont="1" applyAlignment="1">
      <alignment vertical="center" wrapText="1"/>
    </xf>
    <xf numFmtId="0" fontId="34" fillId="0" borderId="0" xfId="5" applyFont="1">
      <alignment vertical="center"/>
    </xf>
    <xf numFmtId="0" fontId="38" fillId="0" borderId="0" xfId="5" applyFont="1" applyAlignment="1">
      <alignment horizontal="left" vertical="center"/>
    </xf>
    <xf numFmtId="0" fontId="39" fillId="13" borderId="5" xfId="5" applyFont="1" applyFill="1" applyBorder="1" applyAlignment="1">
      <alignment horizontal="center" vertical="center" wrapText="1"/>
    </xf>
    <xf numFmtId="0" fontId="39" fillId="0" borderId="6" xfId="5" applyFont="1" applyBorder="1" applyAlignment="1">
      <alignment horizontal="center" vertical="center" wrapText="1"/>
    </xf>
    <xf numFmtId="0" fontId="34" fillId="0" borderId="0" xfId="5" applyFont="1" applyAlignment="1">
      <alignment horizontal="left" vertical="center" indent="1"/>
    </xf>
    <xf numFmtId="0" fontId="40" fillId="0" borderId="0" xfId="5" applyFont="1">
      <alignment vertical="center"/>
    </xf>
    <xf numFmtId="0" fontId="39" fillId="0" borderId="5" xfId="5" applyFont="1" applyBorder="1" applyAlignment="1">
      <alignment horizontal="left" vertical="center" wrapText="1"/>
    </xf>
    <xf numFmtId="0" fontId="34" fillId="0" borderId="12" xfId="5" applyFont="1" applyBorder="1" applyAlignment="1">
      <alignment horizontal="left" vertical="top" wrapText="1"/>
    </xf>
    <xf numFmtId="0" fontId="34" fillId="0" borderId="5" xfId="5" applyFont="1" applyBorder="1" applyAlignment="1">
      <alignment vertical="center" wrapText="1"/>
    </xf>
    <xf numFmtId="0" fontId="39" fillId="0" borderId="16" xfId="5" applyFont="1" applyBorder="1" applyAlignment="1">
      <alignment vertical="center" wrapText="1"/>
    </xf>
    <xf numFmtId="0" fontId="34" fillId="0" borderId="0" xfId="5" applyFont="1" applyAlignment="1">
      <alignment horizontal="left" vertical="center" wrapText="1"/>
    </xf>
    <xf numFmtId="0" fontId="39" fillId="0" borderId="5" xfId="5" applyFont="1" applyBorder="1" applyAlignment="1">
      <alignment horizontal="left" vertical="top" wrapText="1"/>
    </xf>
    <xf numFmtId="0" fontId="39" fillId="0" borderId="12" xfId="5" applyFont="1" applyBorder="1" applyAlignment="1">
      <alignment horizontal="left" vertical="top" wrapText="1"/>
    </xf>
    <xf numFmtId="0" fontId="39" fillId="0" borderId="8" xfId="5" applyFont="1" applyBorder="1" applyAlignment="1">
      <alignment horizontal="left" vertical="center" wrapText="1"/>
    </xf>
    <xf numFmtId="0" fontId="39" fillId="0" borderId="12" xfId="5" applyFont="1" applyBorder="1" applyAlignment="1">
      <alignment vertical="top" wrapText="1" shrinkToFit="1"/>
    </xf>
    <xf numFmtId="0" fontId="39" fillId="0" borderId="5" xfId="5" applyFont="1" applyBorder="1" applyAlignment="1">
      <alignment vertical="center" shrinkToFit="1"/>
    </xf>
    <xf numFmtId="0" fontId="39" fillId="0" borderId="0" xfId="5" applyFont="1" applyAlignment="1">
      <alignment horizontal="center" vertical="center"/>
    </xf>
    <xf numFmtId="0" fontId="39" fillId="0" borderId="0" xfId="5" applyFont="1" applyAlignment="1">
      <alignment horizontal="left" vertical="center" indent="1"/>
    </xf>
    <xf numFmtId="0" fontId="39" fillId="0" borderId="16" xfId="5" applyFont="1" applyBorder="1" applyAlignment="1">
      <alignment horizontal="left" vertical="center" wrapText="1"/>
    </xf>
    <xf numFmtId="0" fontId="39" fillId="0" borderId="5" xfId="5" applyFont="1" applyBorder="1" applyAlignment="1">
      <alignment vertical="top" shrinkToFit="1"/>
    </xf>
    <xf numFmtId="0" fontId="34" fillId="13" borderId="5" xfId="5" applyFont="1" applyFill="1" applyBorder="1" applyAlignment="1">
      <alignment horizontal="center" vertical="center"/>
    </xf>
    <xf numFmtId="0" fontId="60" fillId="15" borderId="0" xfId="0" applyFont="1" applyFill="1" applyAlignment="1">
      <alignment horizontal="left" vertical="center"/>
    </xf>
    <xf numFmtId="0" fontId="58" fillId="15" borderId="0" xfId="0" applyFont="1" applyFill="1" applyAlignment="1">
      <alignment horizontal="left" vertical="center"/>
    </xf>
    <xf numFmtId="58" fontId="58" fillId="3" borderId="0" xfId="0" applyNumberFormat="1" applyFont="1" applyFill="1" applyAlignment="1">
      <alignment horizontal="right" vertical="center"/>
    </xf>
    <xf numFmtId="0" fontId="59" fillId="3" borderId="5" xfId="7" applyFont="1" applyFill="1" applyBorder="1" applyAlignment="1">
      <alignment horizontal="center" vertical="center"/>
    </xf>
    <xf numFmtId="0" fontId="59" fillId="3" borderId="0" xfId="7" applyFont="1" applyFill="1">
      <alignment vertical="center"/>
    </xf>
    <xf numFmtId="0" fontId="14" fillId="3" borderId="13" xfId="0" applyFont="1" applyFill="1" applyBorder="1" applyAlignment="1">
      <alignment horizontal="center" vertical="center" shrinkToFit="1"/>
    </xf>
    <xf numFmtId="0" fontId="14" fillId="3" borderId="16"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183" fontId="16" fillId="15" borderId="25" xfId="1" applyNumberFormat="1" applyFont="1" applyFill="1" applyBorder="1" applyAlignment="1">
      <alignment horizontal="right" vertical="center" shrinkToFit="1"/>
    </xf>
    <xf numFmtId="0" fontId="27" fillId="0" borderId="0" xfId="0" applyFont="1" applyAlignment="1">
      <alignment vertical="top"/>
    </xf>
    <xf numFmtId="0" fontId="3" fillId="15" borderId="5" xfId="0" applyFont="1" applyFill="1" applyBorder="1" applyAlignment="1">
      <alignment horizontal="center" vertical="center"/>
    </xf>
    <xf numFmtId="207" fontId="3" fillId="15" borderId="5" xfId="0" applyNumberFormat="1" applyFont="1" applyFill="1" applyBorder="1" applyAlignment="1">
      <alignment horizontal="center" vertical="center"/>
    </xf>
    <xf numFmtId="207" fontId="3" fillId="15" borderId="0" xfId="0" applyNumberFormat="1" applyFont="1" applyFill="1" applyBorder="1" applyAlignment="1">
      <alignment horizontal="left" vertical="center"/>
    </xf>
    <xf numFmtId="207" fontId="3" fillId="2" borderId="0" xfId="0" applyNumberFormat="1" applyFont="1" applyFill="1" applyAlignment="1">
      <alignment horizontal="left" vertical="center"/>
    </xf>
    <xf numFmtId="0" fontId="6" fillId="0" borderId="0" xfId="17" applyFont="1" applyAlignment="1" applyProtection="1">
      <protection locked="0"/>
    </xf>
    <xf numFmtId="0" fontId="5" fillId="0" borderId="0" xfId="17" applyFont="1" applyAlignment="1" applyProtection="1">
      <alignment horizontal="center" vertical="center"/>
      <protection locked="0"/>
    </xf>
    <xf numFmtId="0" fontId="5" fillId="0" borderId="0" xfId="17" applyFont="1" applyAlignment="1" applyProtection="1">
      <alignment horizontal="center" vertical="center" wrapText="1"/>
      <protection locked="0"/>
    </xf>
    <xf numFmtId="0" fontId="5" fillId="0" borderId="0" xfId="17" applyFont="1" applyAlignment="1" applyProtection="1">
      <alignment horizontal="center"/>
      <protection locked="0"/>
    </xf>
    <xf numFmtId="0" fontId="34" fillId="0" borderId="0" xfId="17" applyFont="1" applyAlignment="1" applyProtection="1">
      <alignment horizontal="center" vertical="center"/>
      <protection locked="0"/>
    </xf>
    <xf numFmtId="0" fontId="6" fillId="6" borderId="0" xfId="17" applyFont="1" applyFill="1" applyAlignment="1" applyProtection="1">
      <protection locked="0"/>
    </xf>
    <xf numFmtId="0" fontId="39" fillId="6" borderId="185" xfId="5" applyFont="1" applyFill="1" applyBorder="1" applyAlignment="1">
      <alignment horizontal="center" vertical="top" textRotation="255" wrapText="1"/>
    </xf>
    <xf numFmtId="0" fontId="39" fillId="6" borderId="186" xfId="5" applyFont="1" applyFill="1" applyBorder="1" applyAlignment="1">
      <alignment horizontal="center" vertical="top" textRotation="255" wrapText="1"/>
    </xf>
    <xf numFmtId="0" fontId="39" fillId="6" borderId="187" xfId="5" applyFont="1" applyFill="1" applyBorder="1" applyAlignment="1">
      <alignment horizontal="center" vertical="top" textRotation="255" wrapText="1"/>
    </xf>
    <xf numFmtId="0" fontId="6" fillId="6" borderId="188" xfId="17" applyFont="1" applyFill="1" applyBorder="1" applyAlignment="1" applyProtection="1">
      <alignment vertical="top" textRotation="255"/>
      <protection locked="0"/>
    </xf>
    <xf numFmtId="0" fontId="39" fillId="6" borderId="188" xfId="5" applyFont="1" applyFill="1" applyBorder="1" applyAlignment="1">
      <alignment horizontal="center" vertical="top" textRotation="255" wrapText="1"/>
    </xf>
    <xf numFmtId="0" fontId="34" fillId="6" borderId="0" xfId="5" applyFont="1" applyFill="1" applyAlignment="1">
      <alignment horizontal="center" vertical="top" textRotation="255" wrapText="1"/>
    </xf>
    <xf numFmtId="0" fontId="34" fillId="0" borderId="0" xfId="5" applyFont="1" applyAlignment="1">
      <alignment horizontal="center" vertical="top" textRotation="255" wrapText="1"/>
    </xf>
    <xf numFmtId="0" fontId="5" fillId="0" borderId="0" xfId="17" applyFont="1" applyAlignment="1" applyProtection="1">
      <alignment vertical="top" textRotation="255"/>
      <protection locked="0"/>
    </xf>
    <xf numFmtId="0" fontId="3" fillId="6" borderId="141" xfId="17" applyFont="1" applyFill="1" applyBorder="1" applyAlignment="1" applyProtection="1">
      <alignment horizontal="center" vertical="center"/>
      <protection locked="0"/>
    </xf>
    <xf numFmtId="0" fontId="40" fillId="6" borderId="5" xfId="17" applyFont="1" applyFill="1" applyBorder="1" applyAlignment="1" applyProtection="1">
      <alignment horizontal="center" vertical="center"/>
      <protection locked="0"/>
    </xf>
    <xf numFmtId="0" fontId="40" fillId="6" borderId="8" xfId="17" applyFont="1" applyFill="1" applyBorder="1" applyAlignment="1" applyProtection="1">
      <alignment horizontal="center" vertical="center"/>
      <protection locked="0"/>
    </xf>
    <xf numFmtId="0" fontId="40" fillId="6" borderId="189" xfId="17" applyFont="1" applyFill="1" applyBorder="1" applyAlignment="1" applyProtection="1">
      <alignment horizontal="center" vertical="center"/>
      <protection locked="0"/>
    </xf>
    <xf numFmtId="0" fontId="40" fillId="6" borderId="141" xfId="17" applyFont="1" applyFill="1" applyBorder="1" applyAlignment="1" applyProtection="1">
      <alignment horizontal="center" vertical="center"/>
      <protection locked="0"/>
    </xf>
    <xf numFmtId="0" fontId="34" fillId="6" borderId="52" xfId="5" applyFont="1" applyFill="1" applyBorder="1" applyAlignment="1">
      <alignment horizontal="center" vertical="top" textRotation="255" wrapText="1"/>
    </xf>
    <xf numFmtId="0" fontId="5" fillId="6" borderId="189" xfId="17" applyFont="1" applyFill="1" applyBorder="1" applyAlignment="1" applyProtection="1">
      <alignment horizontal="center" vertical="center" wrapText="1"/>
      <protection locked="0"/>
    </xf>
    <xf numFmtId="0" fontId="5" fillId="6" borderId="190" xfId="17" applyFont="1" applyFill="1" applyBorder="1" applyAlignment="1" applyProtection="1">
      <alignment horizontal="center" vertical="center" wrapText="1"/>
      <protection locked="0"/>
    </xf>
    <xf numFmtId="0" fontId="5" fillId="6" borderId="52" xfId="17" applyFont="1" applyFill="1" applyBorder="1" applyAlignment="1" applyProtection="1">
      <protection locked="0"/>
    </xf>
    <xf numFmtId="0" fontId="5" fillId="0" borderId="0" xfId="17" applyFont="1" applyAlignment="1" applyProtection="1">
      <protection locked="0"/>
    </xf>
    <xf numFmtId="0" fontId="34" fillId="6" borderId="0" xfId="17" applyFont="1" applyFill="1" applyAlignment="1" applyProtection="1">
      <alignment horizontal="center" vertical="center"/>
      <protection locked="0"/>
    </xf>
    <xf numFmtId="0" fontId="39" fillId="0" borderId="0" xfId="17" applyFont="1" applyProtection="1">
      <alignment vertical="center"/>
      <protection locked="0"/>
    </xf>
    <xf numFmtId="0" fontId="39" fillId="6" borderId="0" xfId="17" applyFont="1" applyFill="1" applyProtection="1">
      <alignment vertical="center"/>
      <protection locked="0"/>
    </xf>
    <xf numFmtId="0" fontId="5" fillId="6" borderId="0" xfId="17" applyFont="1" applyFill="1" applyAlignment="1" applyProtection="1">
      <protection locked="0"/>
    </xf>
    <xf numFmtId="0" fontId="94" fillId="0" borderId="0" xfId="17" applyFont="1" applyProtection="1">
      <alignment vertical="center"/>
      <protection locked="0"/>
    </xf>
    <xf numFmtId="0" fontId="85" fillId="0" borderId="0" xfId="17" applyFont="1" applyAlignment="1" applyProtection="1">
      <protection locked="0"/>
    </xf>
    <xf numFmtId="0" fontId="98" fillId="0" borderId="0" xfId="17" applyFont="1" applyAlignment="1" applyProtection="1">
      <protection locked="0"/>
    </xf>
    <xf numFmtId="0" fontId="6" fillId="0" borderId="0" xfId="17" applyFont="1" applyProtection="1">
      <alignment vertical="center"/>
      <protection locked="0"/>
    </xf>
    <xf numFmtId="0" fontId="48" fillId="0" borderId="0" xfId="17" applyFont="1" applyAlignment="1" applyProtection="1">
      <protection locked="0"/>
    </xf>
    <xf numFmtId="0" fontId="48" fillId="0" borderId="0" xfId="17" applyFont="1" applyAlignment="1" applyProtection="1">
      <alignment horizontal="right"/>
      <protection locked="0"/>
    </xf>
    <xf numFmtId="0" fontId="39" fillId="0" borderId="0" xfId="17" applyFont="1" applyAlignment="1" applyProtection="1">
      <protection locked="0"/>
    </xf>
    <xf numFmtId="0" fontId="6" fillId="0" borderId="0" xfId="17" applyFont="1" applyAlignment="1" applyProtection="1">
      <alignment horizontal="center"/>
      <protection locked="0"/>
    </xf>
    <xf numFmtId="0" fontId="101" fillId="0" borderId="0" xfId="17" applyFont="1" applyAlignment="1" applyProtection="1">
      <protection locked="0"/>
    </xf>
    <xf numFmtId="0" fontId="11" fillId="0" borderId="0" xfId="17" applyFont="1" applyProtection="1">
      <alignment vertical="center"/>
      <protection locked="0"/>
    </xf>
    <xf numFmtId="0" fontId="85" fillId="0" borderId="0" xfId="17" applyFont="1" applyProtection="1">
      <alignment vertical="center"/>
      <protection locked="0"/>
    </xf>
    <xf numFmtId="0" fontId="53" fillId="0" borderId="0" xfId="17" applyFont="1" applyAlignment="1" applyProtection="1">
      <alignment horizontal="center" vertical="center"/>
      <protection locked="0"/>
    </xf>
    <xf numFmtId="0" fontId="53" fillId="0" borderId="0" xfId="5" applyFont="1" applyAlignment="1">
      <alignment horizontal="center" vertical="center" wrapText="1"/>
    </xf>
    <xf numFmtId="0" fontId="15" fillId="0" borderId="91" xfId="0" applyFont="1" applyBorder="1" applyAlignment="1">
      <alignment vertical="center" wrapText="1"/>
    </xf>
    <xf numFmtId="0" fontId="15" fillId="0" borderId="87" xfId="0" applyFont="1" applyBorder="1" applyAlignment="1">
      <alignment vertical="center" wrapText="1"/>
    </xf>
    <xf numFmtId="0" fontId="15" fillId="0" borderId="82" xfId="0" applyFont="1" applyBorder="1" applyAlignment="1">
      <alignment vertical="center" wrapText="1"/>
    </xf>
    <xf numFmtId="0" fontId="53" fillId="0" borderId="5" xfId="17" applyFont="1" applyBorder="1" applyProtection="1">
      <alignment vertical="center"/>
      <protection locked="0"/>
    </xf>
    <xf numFmtId="0" fontId="53" fillId="0" borderId="5" xfId="17" applyFont="1" applyBorder="1" applyAlignment="1" applyProtection="1">
      <alignment horizontal="center" vertical="center"/>
      <protection locked="0"/>
    </xf>
    <xf numFmtId="0" fontId="6" fillId="0" borderId="0" xfId="17" applyFont="1" applyAlignment="1" applyProtection="1">
      <alignment horizontal="right"/>
      <protection locked="0"/>
    </xf>
    <xf numFmtId="0" fontId="6" fillId="3" borderId="5" xfId="0" applyFont="1" applyFill="1" applyBorder="1" applyAlignment="1">
      <alignment horizontal="center" vertical="center"/>
    </xf>
    <xf numFmtId="0" fontId="70" fillId="15" borderId="0" xfId="5" applyFont="1" applyFill="1" applyAlignment="1">
      <alignment horizontal="left" vertical="center"/>
    </xf>
    <xf numFmtId="0" fontId="70" fillId="3" borderId="0" xfId="5" applyFont="1" applyFill="1">
      <alignment vertical="center"/>
    </xf>
    <xf numFmtId="0" fontId="6" fillId="15" borderId="26" xfId="9" applyFont="1" applyFill="1" applyBorder="1" applyAlignment="1">
      <alignment horizontal="right" vertical="center"/>
    </xf>
    <xf numFmtId="0" fontId="35" fillId="3" borderId="0" xfId="9" applyFont="1" applyFill="1" applyAlignment="1">
      <alignment horizontal="center" vertical="center"/>
    </xf>
    <xf numFmtId="0" fontId="35" fillId="3" borderId="0" xfId="9" applyFont="1" applyFill="1">
      <alignment vertical="center"/>
    </xf>
    <xf numFmtId="0" fontId="6" fillId="3" borderId="26" xfId="0" applyFont="1" applyFill="1" applyBorder="1">
      <alignment vertical="center"/>
    </xf>
    <xf numFmtId="0" fontId="14" fillId="3" borderId="14" xfId="0" applyFont="1" applyFill="1" applyBorder="1" applyAlignment="1">
      <alignment horizontal="center" vertical="center" shrinkToFit="1"/>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xf>
    <xf numFmtId="207" fontId="6" fillId="2" borderId="15" xfId="0" applyNumberFormat="1" applyFont="1" applyFill="1" applyBorder="1" applyAlignment="1">
      <alignment horizontal="center" vertical="center" wrapText="1"/>
    </xf>
    <xf numFmtId="0" fontId="6" fillId="2" borderId="16" xfId="0" applyFont="1" applyFill="1" applyBorder="1" applyAlignment="1">
      <alignment horizontal="center" vertical="center"/>
    </xf>
    <xf numFmtId="207" fontId="6" fillId="2" borderId="8"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222" fontId="5" fillId="2" borderId="6" xfId="0" applyNumberFormat="1" applyFont="1" applyFill="1" applyBorder="1" applyAlignment="1">
      <alignment horizontal="right" vertical="center"/>
    </xf>
    <xf numFmtId="208" fontId="5" fillId="2" borderId="8" xfId="0" applyNumberFormat="1" applyFont="1" applyFill="1" applyBorder="1" applyAlignment="1">
      <alignment horizontal="center" vertical="center"/>
    </xf>
    <xf numFmtId="0" fontId="30" fillId="3" borderId="5" xfId="14" applyFont="1" applyFill="1" applyBorder="1" applyAlignment="1">
      <alignment horizontal="center" vertical="center"/>
    </xf>
    <xf numFmtId="38" fontId="30" fillId="3" borderId="5" xfId="15" applyFont="1" applyFill="1" applyBorder="1" applyAlignment="1">
      <alignment horizontal="right" vertical="center"/>
    </xf>
    <xf numFmtId="0" fontId="15" fillId="3" borderId="12" xfId="0" applyFont="1" applyFill="1" applyBorder="1" applyAlignment="1">
      <alignment horizontal="center" vertical="center" shrinkToFit="1"/>
    </xf>
    <xf numFmtId="0" fontId="5" fillId="0" borderId="11" xfId="0" applyFont="1" applyBorder="1" applyAlignment="1">
      <alignment horizontal="center" wrapText="1"/>
    </xf>
    <xf numFmtId="0" fontId="5" fillId="0" borderId="8" xfId="0" applyFont="1" applyBorder="1" applyAlignment="1">
      <alignment horizontal="center" wrapText="1"/>
    </xf>
    <xf numFmtId="0" fontId="5" fillId="0" borderId="20" xfId="0" applyFont="1" applyBorder="1" applyAlignment="1">
      <alignment horizontal="center" wrapText="1"/>
    </xf>
    <xf numFmtId="0" fontId="5" fillId="0" borderId="15" xfId="0" applyFont="1" applyBorder="1" applyAlignment="1">
      <alignment horizontal="center" wrapText="1"/>
    </xf>
    <xf numFmtId="0" fontId="58" fillId="0" borderId="0" xfId="5" applyFont="1">
      <alignment vertical="center"/>
    </xf>
    <xf numFmtId="0" fontId="6" fillId="0" borderId="0" xfId="9" applyFont="1">
      <alignment vertical="center"/>
    </xf>
    <xf numFmtId="217" fontId="6" fillId="5" borderId="107" xfId="10" applyNumberFormat="1" applyFont="1" applyFill="1" applyBorder="1" applyAlignment="1">
      <alignment horizontal="center" vertical="center"/>
    </xf>
    <xf numFmtId="0" fontId="6" fillId="5" borderId="0" xfId="10" applyFont="1" applyFill="1" applyAlignment="1">
      <alignment vertical="center" shrinkToFit="1"/>
    </xf>
    <xf numFmtId="0" fontId="75" fillId="5" borderId="0" xfId="10" applyFont="1" applyFill="1" applyAlignment="1">
      <alignment vertical="center"/>
    </xf>
    <xf numFmtId="0" fontId="6" fillId="5" borderId="0" xfId="10" applyFont="1" applyFill="1" applyAlignment="1">
      <alignment vertical="center"/>
    </xf>
    <xf numFmtId="0" fontId="14" fillId="5" borderId="52" xfId="10" applyFont="1" applyFill="1" applyBorder="1" applyAlignment="1">
      <alignment horizontal="center" vertical="center" wrapText="1" shrinkToFit="1"/>
    </xf>
    <xf numFmtId="219" fontId="6" fillId="5" borderId="51" xfId="1" applyNumberFormat="1" applyFont="1" applyFill="1" applyBorder="1" applyAlignment="1">
      <alignment horizontal="right" vertical="center" shrinkToFit="1"/>
    </xf>
    <xf numFmtId="219" fontId="6" fillId="5" borderId="29" xfId="1" applyNumberFormat="1" applyFont="1" applyFill="1" applyBorder="1" applyAlignment="1">
      <alignment horizontal="right" vertical="center" shrinkToFit="1"/>
    </xf>
    <xf numFmtId="38" fontId="6" fillId="5" borderId="136" xfId="1" applyFont="1" applyFill="1" applyBorder="1" applyAlignment="1">
      <alignment horizontal="right" vertical="center" shrinkToFit="1"/>
    </xf>
    <xf numFmtId="210" fontId="6" fillId="5" borderId="135" xfId="10" applyNumberFormat="1" applyFont="1" applyFill="1" applyBorder="1" applyAlignment="1">
      <alignment horizontal="center" vertical="center"/>
    </xf>
    <xf numFmtId="217" fontId="6" fillId="5" borderId="13" xfId="10" applyNumberFormat="1" applyFont="1" applyFill="1" applyBorder="1" applyAlignment="1">
      <alignment horizontal="center" vertical="center"/>
    </xf>
    <xf numFmtId="0" fontId="5" fillId="5" borderId="134" xfId="10" applyFont="1" applyFill="1" applyBorder="1" applyAlignment="1">
      <alignment horizontal="center" vertical="center"/>
    </xf>
    <xf numFmtId="0" fontId="5" fillId="14" borderId="199" xfId="10" applyFont="1" applyFill="1" applyBorder="1" applyAlignment="1">
      <alignment horizontal="center" vertical="center"/>
    </xf>
    <xf numFmtId="0" fontId="59" fillId="0" borderId="0" xfId="0" applyFont="1" applyAlignment="1">
      <alignment horizontal="left" vertical="center"/>
    </xf>
    <xf numFmtId="0" fontId="58" fillId="0" borderId="0" xfId="0" applyFont="1" applyAlignment="1">
      <alignment horizontal="left" vertical="center" wrapText="1"/>
    </xf>
    <xf numFmtId="0" fontId="59" fillId="0" borderId="0" xfId="0" applyFont="1" applyAlignment="1">
      <alignment horizontal="right" vertical="center" wrapText="1"/>
    </xf>
    <xf numFmtId="0" fontId="102" fillId="0" borderId="0" xfId="0" applyFont="1" applyAlignment="1">
      <alignment horizontal="right" vertical="top" wrapText="1"/>
    </xf>
    <xf numFmtId="0" fontId="6" fillId="0" borderId="0" xfId="8" applyFont="1">
      <alignment vertical="center"/>
    </xf>
    <xf numFmtId="0" fontId="3" fillId="0" borderId="0" xfId="8" applyFont="1" applyAlignment="1">
      <alignment horizontal="right" vertical="center"/>
    </xf>
    <xf numFmtId="0" fontId="58" fillId="0" borderId="0" xfId="5" applyFont="1" applyAlignment="1">
      <alignment horizontal="right" vertical="center"/>
    </xf>
    <xf numFmtId="0" fontId="3" fillId="0" borderId="0" xfId="9" applyFont="1" applyAlignment="1"/>
    <xf numFmtId="0" fontId="6" fillId="0" borderId="0" xfId="9" applyFont="1" applyAlignment="1"/>
    <xf numFmtId="0" fontId="3" fillId="0" borderId="0" xfId="9" applyFont="1" applyAlignment="1">
      <alignment horizontal="right" vertical="center"/>
    </xf>
    <xf numFmtId="0" fontId="3" fillId="0" borderId="0" xfId="9" applyFont="1" applyAlignment="1">
      <alignment horizontal="left" vertical="top"/>
    </xf>
    <xf numFmtId="0" fontId="3" fillId="0" borderId="0" xfId="9" applyFont="1" applyAlignment="1">
      <alignment horizontal="left" wrapText="1"/>
    </xf>
    <xf numFmtId="0" fontId="3" fillId="0" borderId="0" xfId="9" applyFont="1" applyAlignment="1">
      <alignment horizontal="left"/>
    </xf>
    <xf numFmtId="0" fontId="3" fillId="0" borderId="0" xfId="9" applyFont="1" applyAlignment="1">
      <alignment horizontal="right"/>
    </xf>
    <xf numFmtId="0" fontId="48" fillId="0" borderId="5" xfId="5" applyFont="1" applyBorder="1" applyAlignment="1">
      <alignment vertical="top" wrapText="1"/>
    </xf>
    <xf numFmtId="0" fontId="48" fillId="13" borderId="5" xfId="5" applyFont="1" applyFill="1" applyBorder="1" applyAlignment="1">
      <alignment horizontal="center" vertical="center"/>
    </xf>
    <xf numFmtId="0" fontId="48" fillId="0" borderId="5" xfId="5" applyFont="1" applyBorder="1" applyAlignment="1">
      <alignment horizontal="left" vertical="top" wrapText="1"/>
    </xf>
    <xf numFmtId="0" fontId="48" fillId="0" borderId="5" xfId="5" applyFont="1" applyBorder="1">
      <alignment vertical="center"/>
    </xf>
    <xf numFmtId="0" fontId="48" fillId="0" borderId="5" xfId="5" applyFont="1" applyBorder="1" applyAlignment="1">
      <alignment vertical="center" wrapText="1"/>
    </xf>
    <xf numFmtId="0" fontId="103" fillId="0" borderId="5" xfId="5" applyFont="1" applyBorder="1" applyAlignment="1">
      <alignment horizontal="left" vertical="center"/>
    </xf>
    <xf numFmtId="0" fontId="103" fillId="13" borderId="5" xfId="5" applyFont="1" applyFill="1" applyBorder="1" applyAlignment="1">
      <alignment horizontal="center" vertical="center"/>
    </xf>
    <xf numFmtId="0" fontId="104" fillId="0" borderId="5" xfId="5" applyFont="1" applyBorder="1" applyAlignment="1">
      <alignment vertical="center" wrapText="1"/>
    </xf>
    <xf numFmtId="0" fontId="103" fillId="0" borderId="16" xfId="5" applyFont="1" applyBorder="1" applyAlignment="1">
      <alignment horizontal="left" vertical="center"/>
    </xf>
    <xf numFmtId="0" fontId="103" fillId="13" borderId="14" xfId="5" applyFont="1" applyFill="1" applyBorder="1" applyAlignment="1">
      <alignment horizontal="center" vertical="center"/>
    </xf>
    <xf numFmtId="0" fontId="103" fillId="0" borderId="5" xfId="5" applyFont="1" applyBorder="1" applyAlignment="1">
      <alignment horizontal="left" vertical="top"/>
    </xf>
    <xf numFmtId="0" fontId="103" fillId="13" borderId="6" xfId="5" applyFont="1" applyFill="1" applyBorder="1" applyAlignment="1">
      <alignment horizontal="center" vertical="center"/>
    </xf>
    <xf numFmtId="0" fontId="104" fillId="0" borderId="8" xfId="5" applyFont="1" applyBorder="1">
      <alignment vertical="center"/>
    </xf>
    <xf numFmtId="0" fontId="103" fillId="0" borderId="5" xfId="5" applyFont="1" applyBorder="1" applyAlignment="1">
      <alignment vertical="center" wrapText="1"/>
    </xf>
    <xf numFmtId="0" fontId="103" fillId="13" borderId="5" xfId="5" applyFont="1" applyFill="1" applyBorder="1" applyAlignment="1">
      <alignment horizontal="center" vertical="center" wrapText="1"/>
    </xf>
    <xf numFmtId="0" fontId="104" fillId="0" borderId="91" xfId="5" applyFont="1" applyBorder="1">
      <alignment vertical="center"/>
    </xf>
    <xf numFmtId="0" fontId="105" fillId="3" borderId="99" xfId="0" applyFont="1" applyFill="1" applyBorder="1">
      <alignment vertical="center"/>
    </xf>
    <xf numFmtId="0" fontId="105" fillId="3" borderId="200" xfId="0" applyFont="1" applyFill="1" applyBorder="1">
      <alignment vertical="center"/>
    </xf>
    <xf numFmtId="0" fontId="30" fillId="3" borderId="92" xfId="0" applyFont="1" applyFill="1" applyBorder="1">
      <alignment vertical="center"/>
    </xf>
    <xf numFmtId="0" fontId="105" fillId="3" borderId="0" xfId="0" applyFont="1" applyFill="1">
      <alignment vertical="center"/>
    </xf>
    <xf numFmtId="0" fontId="5" fillId="4" borderId="6" xfId="12" applyFont="1" applyFill="1" applyBorder="1" applyAlignment="1">
      <alignment horizontal="center" vertical="center" wrapText="1" shrinkToFit="1" readingOrder="1"/>
    </xf>
    <xf numFmtId="38" fontId="5" fillId="2" borderId="116" xfId="1" applyFont="1" applyFill="1" applyBorder="1" applyAlignment="1">
      <alignment horizontal="right" vertical="center" shrinkToFit="1" readingOrder="1"/>
    </xf>
    <xf numFmtId="0" fontId="5" fillId="0" borderId="0" xfId="12" applyFont="1" applyFill="1" applyBorder="1" applyAlignment="1">
      <alignment horizontal="center" vertical="center" wrapText="1" shrinkToFit="1" readingOrder="1"/>
    </xf>
    <xf numFmtId="38" fontId="5" fillId="0" borderId="0" xfId="1" applyFont="1" applyFill="1" applyBorder="1" applyAlignment="1">
      <alignment horizontal="right" vertical="center" wrapText="1" shrinkToFit="1" readingOrder="1"/>
    </xf>
    <xf numFmtId="38" fontId="5" fillId="0" borderId="0" xfId="1" applyFont="1" applyFill="1" applyBorder="1" applyAlignment="1">
      <alignment horizontal="right" vertical="center" shrinkToFit="1" readingOrder="1"/>
    </xf>
    <xf numFmtId="212" fontId="86" fillId="0" borderId="0" xfId="12" applyNumberFormat="1" applyFont="1" applyFill="1" applyBorder="1" applyAlignment="1">
      <alignment horizontal="left" vertical="center"/>
    </xf>
    <xf numFmtId="0" fontId="85" fillId="0" borderId="0" xfId="10" applyFont="1" applyFill="1" applyBorder="1" applyAlignment="1">
      <alignment horizontal="right" vertical="center" wrapText="1" shrinkToFit="1"/>
    </xf>
    <xf numFmtId="0" fontId="5" fillId="0" borderId="0" xfId="11" applyFont="1" applyFill="1" applyBorder="1" applyAlignment="1">
      <alignment horizontal="center" vertical="center" wrapText="1"/>
    </xf>
    <xf numFmtId="38" fontId="5" fillId="0" borderId="0" xfId="1" applyFont="1" applyFill="1" applyBorder="1" applyAlignment="1">
      <alignment horizontal="right" vertical="center" wrapText="1"/>
    </xf>
    <xf numFmtId="0" fontId="6" fillId="0" borderId="0" xfId="9" applyFont="1" applyAlignment="1">
      <alignment horizontal="center" vertical="center" wrapText="1"/>
    </xf>
    <xf numFmtId="0" fontId="6" fillId="0" borderId="0" xfId="9" applyFont="1">
      <alignment vertical="center"/>
    </xf>
    <xf numFmtId="0" fontId="6" fillId="0" borderId="0" xfId="9" applyFont="1" applyAlignment="1">
      <alignment vertical="center" wrapText="1"/>
    </xf>
    <xf numFmtId="217" fontId="6" fillId="0" borderId="0" xfId="9" applyNumberFormat="1" applyFont="1" applyAlignment="1">
      <alignment horizontal="center" vertical="center" wrapText="1"/>
    </xf>
    <xf numFmtId="0" fontId="9" fillId="0" borderId="0" xfId="9" applyFont="1">
      <alignment vertical="center"/>
    </xf>
    <xf numFmtId="0" fontId="5" fillId="3" borderId="8" xfId="0" applyFont="1" applyFill="1" applyBorder="1" applyAlignment="1">
      <alignment horizontal="center" vertical="center"/>
    </xf>
    <xf numFmtId="0" fontId="5" fillId="3" borderId="196" xfId="10" applyFont="1" applyFill="1" applyBorder="1" applyAlignment="1">
      <alignment horizontal="center" vertical="center"/>
    </xf>
    <xf numFmtId="217" fontId="6" fillId="3" borderId="5" xfId="10" applyNumberFormat="1" applyFont="1" applyFill="1" applyBorder="1" applyAlignment="1">
      <alignment horizontal="center" vertical="center" shrinkToFit="1"/>
    </xf>
    <xf numFmtId="210" fontId="6" fillId="3" borderId="140" xfId="10" applyNumberFormat="1" applyFont="1" applyFill="1" applyBorder="1" applyAlignment="1">
      <alignment horizontal="center" vertical="center"/>
    </xf>
    <xf numFmtId="0" fontId="30" fillId="7" borderId="92" xfId="0" applyFont="1" applyFill="1" applyBorder="1">
      <alignment vertical="center"/>
    </xf>
    <xf numFmtId="210" fontId="27" fillId="2" borderId="108" xfId="9" applyNumberFormat="1" applyFont="1" applyFill="1" applyBorder="1" applyAlignment="1">
      <alignment horizontal="left" vertical="center" wrapText="1" shrinkToFit="1"/>
    </xf>
    <xf numFmtId="215" fontId="6" fillId="3" borderId="108" xfId="9" applyNumberFormat="1" applyFont="1" applyFill="1" applyBorder="1" applyAlignment="1">
      <alignment horizontal="center" vertical="center" shrinkToFit="1"/>
    </xf>
    <xf numFmtId="213" fontId="6" fillId="2" borderId="108" xfId="9" applyNumberFormat="1" applyFont="1" applyFill="1" applyBorder="1" applyAlignment="1">
      <alignment horizontal="center" vertical="center" shrinkToFit="1"/>
    </xf>
    <xf numFmtId="0" fontId="3" fillId="0" borderId="0" xfId="9" applyFont="1" applyFill="1">
      <alignment vertical="center"/>
    </xf>
    <xf numFmtId="0" fontId="3" fillId="0" borderId="0" xfId="9" applyFont="1" applyFill="1" applyBorder="1" applyAlignment="1">
      <alignment vertical="center"/>
    </xf>
    <xf numFmtId="0" fontId="35" fillId="0" borderId="0" xfId="9" applyFont="1" applyFill="1" applyBorder="1" applyAlignment="1">
      <alignment horizontal="right" vertical="center"/>
    </xf>
    <xf numFmtId="0" fontId="6" fillId="0" borderId="0" xfId="9" applyFont="1" applyFill="1" applyBorder="1" applyAlignment="1">
      <alignment horizontal="right" vertical="center"/>
    </xf>
    <xf numFmtId="0" fontId="6" fillId="0" borderId="0" xfId="9" applyFont="1" applyFill="1" applyBorder="1" applyAlignment="1">
      <alignment horizontal="left" vertical="center"/>
    </xf>
    <xf numFmtId="38" fontId="6" fillId="2" borderId="139" xfId="1" applyFont="1" applyFill="1" applyBorder="1" applyAlignment="1">
      <alignment horizontal="right" vertical="center" shrinkToFit="1"/>
    </xf>
    <xf numFmtId="38" fontId="6" fillId="2" borderId="141" xfId="1" applyFont="1" applyFill="1" applyBorder="1" applyAlignment="1">
      <alignment horizontal="right" vertical="center" shrinkToFit="1"/>
    </xf>
    <xf numFmtId="38" fontId="6" fillId="2" borderId="147" xfId="1" applyFont="1" applyFill="1" applyBorder="1" applyAlignment="1">
      <alignment horizontal="right" vertical="center" shrinkToFit="1"/>
    </xf>
    <xf numFmtId="217" fontId="6" fillId="3" borderId="154" xfId="10" applyNumberFormat="1" applyFont="1" applyFill="1" applyBorder="1" applyAlignment="1">
      <alignment horizontal="center" vertical="center" shrinkToFit="1"/>
    </xf>
    <xf numFmtId="0" fontId="14" fillId="3" borderId="136" xfId="10" applyFont="1" applyFill="1" applyBorder="1" applyAlignment="1">
      <alignment horizontal="center" vertical="center" wrapText="1" shrinkToFit="1"/>
    </xf>
    <xf numFmtId="219" fontId="6" fillId="3" borderId="152" xfId="1" applyNumberFormat="1" applyFont="1" applyFill="1" applyBorder="1" applyAlignment="1">
      <alignment horizontal="right" vertical="center" shrinkToFit="1"/>
    </xf>
    <xf numFmtId="219" fontId="6" fillId="3" borderId="16" xfId="1" applyNumberFormat="1" applyFont="1" applyFill="1" applyBorder="1" applyAlignment="1">
      <alignment horizontal="right" vertical="center" shrinkToFit="1"/>
    </xf>
    <xf numFmtId="0" fontId="14" fillId="3" borderId="141" xfId="10" applyFont="1" applyFill="1" applyBorder="1" applyAlignment="1">
      <alignment horizontal="center" vertical="center" wrapText="1" shrinkToFit="1"/>
    </xf>
    <xf numFmtId="219" fontId="6" fillId="3" borderId="140" xfId="1" applyNumberFormat="1" applyFont="1" applyFill="1" applyBorder="1" applyAlignment="1">
      <alignment horizontal="right" vertical="center" shrinkToFit="1"/>
    </xf>
    <xf numFmtId="219" fontId="6" fillId="3" borderId="5" xfId="1" applyNumberFormat="1" applyFont="1" applyFill="1" applyBorder="1" applyAlignment="1">
      <alignment horizontal="right" vertical="center" shrinkToFit="1"/>
    </xf>
    <xf numFmtId="217" fontId="6" fillId="3" borderId="142" xfId="10" applyNumberFormat="1" applyFont="1" applyFill="1" applyBorder="1" applyAlignment="1">
      <alignment horizontal="center" vertical="center" shrinkToFit="1"/>
    </xf>
    <xf numFmtId="0" fontId="14" fillId="3" borderId="153" xfId="10" applyFont="1" applyFill="1" applyBorder="1" applyAlignment="1">
      <alignment horizontal="center" vertical="center" wrapText="1" shrinkToFit="1"/>
    </xf>
    <xf numFmtId="217" fontId="6" fillId="3" borderId="151" xfId="10" applyNumberFormat="1" applyFont="1" applyFill="1" applyBorder="1" applyAlignment="1">
      <alignment horizontal="center" vertical="center" shrinkToFit="1"/>
    </xf>
    <xf numFmtId="0" fontId="14" fillId="3" borderId="147" xfId="10" applyFont="1" applyFill="1" applyBorder="1" applyAlignment="1">
      <alignment horizontal="center" vertical="center" wrapText="1" shrinkToFit="1"/>
    </xf>
    <xf numFmtId="219" fontId="6" fillId="3" borderId="146" xfId="1" applyNumberFormat="1" applyFont="1" applyFill="1" applyBorder="1" applyAlignment="1">
      <alignment horizontal="right" vertical="center" shrinkToFit="1"/>
    </xf>
    <xf numFmtId="219" fontId="6" fillId="3" borderId="145" xfId="1" applyNumberFormat="1" applyFont="1" applyFill="1" applyBorder="1" applyAlignment="1">
      <alignment horizontal="right" vertical="center" shrinkToFit="1"/>
    </xf>
    <xf numFmtId="0" fontId="5" fillId="3" borderId="109" xfId="10" applyFont="1" applyFill="1" applyBorder="1" applyAlignment="1">
      <alignment horizontal="center" vertical="center"/>
    </xf>
    <xf numFmtId="210" fontId="6" fillId="3" borderId="138" xfId="10" applyNumberFormat="1" applyFont="1" applyFill="1" applyBorder="1" applyAlignment="1">
      <alignment horizontal="center" vertical="center"/>
    </xf>
    <xf numFmtId="217" fontId="6" fillId="3" borderId="12" xfId="10" applyNumberFormat="1" applyFont="1" applyFill="1" applyBorder="1" applyAlignment="1">
      <alignment horizontal="center" vertical="center" shrinkToFit="1"/>
    </xf>
    <xf numFmtId="0" fontId="5" fillId="3" borderId="137" xfId="10" applyFont="1" applyFill="1" applyBorder="1" applyAlignment="1">
      <alignment horizontal="center" vertical="center"/>
    </xf>
    <xf numFmtId="210" fontId="6" fillId="3" borderId="146" xfId="10" applyNumberFormat="1" applyFont="1" applyFill="1" applyBorder="1" applyAlignment="1">
      <alignment horizontal="center" vertical="center"/>
    </xf>
    <xf numFmtId="217" fontId="6" fillId="3" borderId="145" xfId="10" applyNumberFormat="1" applyFont="1" applyFill="1" applyBorder="1" applyAlignment="1">
      <alignment horizontal="center" vertical="center" shrinkToFit="1"/>
    </xf>
    <xf numFmtId="0" fontId="5" fillId="3" borderId="144" xfId="10" applyFont="1" applyFill="1" applyBorder="1" applyAlignment="1">
      <alignment horizontal="center" vertical="center"/>
    </xf>
    <xf numFmtId="0" fontId="35" fillId="0" borderId="0" xfId="9" applyFont="1" applyFill="1" applyProtection="1">
      <alignment vertical="center"/>
    </xf>
    <xf numFmtId="0" fontId="6" fillId="3" borderId="5" xfId="0" applyFont="1" applyFill="1" applyBorder="1" applyAlignment="1">
      <alignment horizontal="center" vertical="center"/>
    </xf>
    <xf numFmtId="0" fontId="58" fillId="0" borderId="0" xfId="0" applyFont="1" applyFill="1">
      <alignment vertical="center"/>
    </xf>
    <xf numFmtId="0" fontId="59" fillId="0" borderId="0" xfId="0" applyFont="1" applyFill="1" applyAlignment="1">
      <alignment horizontal="center" vertical="top"/>
    </xf>
    <xf numFmtId="0" fontId="59" fillId="0" borderId="0" xfId="0" applyFont="1" applyFill="1" applyAlignment="1">
      <alignment horizontal="center" vertical="center"/>
    </xf>
    <xf numFmtId="0" fontId="59" fillId="0" borderId="0" xfId="0" applyFont="1" applyFill="1">
      <alignment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8" xfId="0" applyFont="1" applyFill="1" applyBorder="1" applyAlignment="1">
      <alignment horizontal="center" vertical="center"/>
    </xf>
    <xf numFmtId="0" fontId="12" fillId="0" borderId="6" xfId="0" applyFont="1" applyBorder="1" applyAlignment="1">
      <alignment vertical="center" wrapText="1"/>
    </xf>
    <xf numFmtId="0" fontId="12" fillId="0" borderId="8" xfId="0" applyFont="1" applyBorder="1" applyAlignment="1">
      <alignment vertical="center" wrapText="1"/>
    </xf>
    <xf numFmtId="0" fontId="12" fillId="0" borderId="6" xfId="0" applyFont="1" applyBorder="1">
      <alignment vertical="center"/>
    </xf>
    <xf numFmtId="0" fontId="12" fillId="0" borderId="8" xfId="0" applyFont="1" applyBorder="1">
      <alignment vertical="center"/>
    </xf>
    <xf numFmtId="0" fontId="9" fillId="0" borderId="0" xfId="0" applyFont="1" applyAlignment="1">
      <alignment vertical="center" wrapText="1"/>
    </xf>
    <xf numFmtId="0" fontId="9" fillId="3" borderId="0" xfId="0" applyFont="1" applyFill="1" applyAlignment="1">
      <alignment vertical="center" wrapText="1"/>
    </xf>
    <xf numFmtId="0" fontId="9" fillId="2" borderId="0" xfId="0" applyFont="1" applyFill="1" applyAlignment="1">
      <alignment vertical="center" wrapText="1"/>
    </xf>
    <xf numFmtId="0" fontId="6" fillId="0" borderId="0" xfId="0" applyFont="1">
      <alignment vertical="center"/>
    </xf>
    <xf numFmtId="0" fontId="6" fillId="3" borderId="26" xfId="0" applyFont="1" applyFill="1" applyBorder="1">
      <alignment vertical="center"/>
    </xf>
    <xf numFmtId="0" fontId="6" fillId="3" borderId="104" xfId="0" applyFont="1" applyFill="1" applyBorder="1">
      <alignment vertical="center"/>
    </xf>
    <xf numFmtId="0" fontId="6" fillId="3" borderId="55" xfId="0" applyFont="1" applyFill="1" applyBorder="1">
      <alignment vertical="center"/>
    </xf>
    <xf numFmtId="0" fontId="6" fillId="3" borderId="56" xfId="0" applyFont="1" applyFill="1" applyBorder="1">
      <alignment vertical="center"/>
    </xf>
    <xf numFmtId="0" fontId="12" fillId="0" borderId="12" xfId="0" applyFont="1" applyBorder="1" applyAlignment="1">
      <alignment vertical="center" wrapText="1"/>
    </xf>
    <xf numFmtId="0" fontId="12" fillId="0" borderId="16" xfId="0" applyFont="1" applyBorder="1" applyAlignment="1">
      <alignment vertical="center" wrapText="1"/>
    </xf>
    <xf numFmtId="0" fontId="11" fillId="0" borderId="0" xfId="0" applyFont="1" applyAlignment="1">
      <alignment vertical="center" wrapText="1"/>
    </xf>
    <xf numFmtId="0" fontId="14" fillId="0" borderId="6"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6" xfId="0" applyFont="1" applyBorder="1">
      <alignment vertical="center"/>
    </xf>
    <xf numFmtId="0" fontId="14" fillId="0" borderId="8" xfId="0" applyFont="1" applyBorder="1">
      <alignment vertical="center"/>
    </xf>
    <xf numFmtId="0" fontId="3" fillId="4" borderId="6" xfId="0" applyFont="1" applyFill="1" applyBorder="1" applyAlignment="1">
      <alignment horizontal="center" vertical="center"/>
    </xf>
    <xf numFmtId="0" fontId="3" fillId="4" borderId="8" xfId="0" applyFont="1" applyFill="1" applyBorder="1" applyAlignment="1">
      <alignment horizontal="center" vertical="center"/>
    </xf>
    <xf numFmtId="0" fontId="14" fillId="0" borderId="12" xfId="0" applyFont="1" applyBorder="1" applyAlignment="1">
      <alignment vertical="center" wrapText="1"/>
    </xf>
    <xf numFmtId="0" fontId="14" fillId="0" borderId="16" xfId="0" applyFont="1" applyBorder="1" applyAlignment="1">
      <alignment vertical="center" wrapText="1"/>
    </xf>
    <xf numFmtId="0" fontId="14" fillId="0" borderId="6" xfId="0" applyFont="1" applyBorder="1" applyAlignment="1">
      <alignment vertical="center" shrinkToFit="1"/>
    </xf>
    <xf numFmtId="0" fontId="14" fillId="0" borderId="8" xfId="0" applyFont="1" applyBorder="1" applyAlignment="1">
      <alignment vertical="center" shrinkToFit="1"/>
    </xf>
    <xf numFmtId="0" fontId="59" fillId="0" borderId="0" xfId="0" applyFont="1" applyFill="1" applyAlignment="1">
      <alignment horizontal="left" vertical="top" wrapText="1"/>
    </xf>
    <xf numFmtId="0" fontId="60" fillId="0" borderId="0" xfId="0" applyFont="1" applyAlignment="1">
      <alignment horizontal="justify" vertical="center"/>
    </xf>
    <xf numFmtId="208" fontId="58" fillId="15" borderId="0" xfId="2" applyNumberFormat="1" applyFont="1" applyFill="1" applyAlignment="1">
      <alignment horizontal="right"/>
    </xf>
    <xf numFmtId="0" fontId="59" fillId="0" borderId="0" xfId="0" applyFont="1" applyAlignment="1">
      <alignment vertical="center" wrapText="1"/>
    </xf>
    <xf numFmtId="0" fontId="60" fillId="0" borderId="0" xfId="0" applyFont="1" applyAlignment="1">
      <alignment horizontal="center" vertical="center"/>
    </xf>
    <xf numFmtId="0" fontId="59" fillId="0" borderId="5" xfId="7" applyFont="1" applyBorder="1">
      <alignment vertical="center"/>
    </xf>
    <xf numFmtId="0" fontId="59" fillId="3" borderId="0" xfId="7" applyFont="1" applyFill="1" applyAlignment="1">
      <alignment vertical="center" wrapText="1"/>
    </xf>
    <xf numFmtId="0" fontId="58" fillId="0" borderId="0" xfId="7" applyFont="1" applyAlignment="1">
      <alignment horizontal="left" vertical="center" wrapText="1"/>
    </xf>
    <xf numFmtId="0" fontId="59" fillId="3" borderId="5" xfId="7" applyFont="1" applyFill="1" applyBorder="1" applyAlignment="1">
      <alignment horizontal="center" vertical="center"/>
    </xf>
    <xf numFmtId="0" fontId="67" fillId="0" borderId="5" xfId="7" applyFont="1" applyBorder="1" applyAlignment="1">
      <alignment vertical="center" wrapText="1"/>
    </xf>
    <xf numFmtId="0" fontId="59" fillId="3" borderId="0" xfId="7" applyFont="1" applyFill="1">
      <alignment vertical="center"/>
    </xf>
    <xf numFmtId="0" fontId="59" fillId="0" borderId="0" xfId="7" applyFont="1" applyAlignment="1">
      <alignment horizontal="center" vertical="center"/>
    </xf>
    <xf numFmtId="209" fontId="59" fillId="15" borderId="0" xfId="7" applyNumberFormat="1" applyFont="1" applyFill="1" applyAlignment="1">
      <alignment horizontal="right" vertical="center"/>
    </xf>
    <xf numFmtId="0" fontId="58" fillId="3" borderId="0" xfId="7" applyFont="1" applyFill="1" applyAlignment="1">
      <alignment vertical="center" wrapText="1"/>
    </xf>
    <xf numFmtId="0" fontId="59" fillId="0" borderId="10" xfId="7" applyFont="1" applyBorder="1">
      <alignment vertical="center"/>
    </xf>
    <xf numFmtId="0" fontId="59" fillId="0" borderId="17" xfId="7" applyFont="1" applyBorder="1">
      <alignment vertical="center"/>
    </xf>
    <xf numFmtId="0" fontId="59" fillId="0" borderId="11" xfId="7" applyFont="1" applyBorder="1">
      <alignment vertical="center"/>
    </xf>
    <xf numFmtId="0" fontId="59" fillId="15" borderId="0" xfId="7" applyFont="1" applyFill="1" applyAlignment="1">
      <alignment horizontal="right" vertical="center"/>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0" fontId="9" fillId="0" borderId="0" xfId="0" applyFont="1" applyFill="1" applyAlignment="1">
      <alignment vertical="center" wrapTex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Border="1" applyAlignment="1">
      <alignment horizontal="center" vertical="center"/>
    </xf>
    <xf numFmtId="180" fontId="5" fillId="3" borderId="20" xfId="0" applyNumberFormat="1" applyFont="1" applyFill="1" applyBorder="1" applyAlignment="1">
      <alignment horizontal="center" vertical="center"/>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0" xfId="1" applyNumberFormat="1" applyFont="1" applyFill="1" applyBorder="1" applyAlignment="1">
      <alignment horizontal="right" vertical="center" shrinkToFi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14" fillId="3" borderId="10" xfId="0" applyFont="1" applyFill="1" applyBorder="1" applyAlignment="1">
      <alignment horizontal="center" vertical="center" shrinkToFit="1"/>
    </xf>
    <xf numFmtId="0" fontId="14" fillId="3" borderId="11" xfId="0"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3" borderId="14"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15" fillId="3" borderId="10" xfId="0" applyFont="1" applyFill="1" applyBorder="1" applyAlignment="1">
      <alignment horizontal="center" vertical="center" shrinkToFit="1"/>
    </xf>
    <xf numFmtId="0" fontId="15" fillId="3" borderId="11" xfId="0" applyFont="1" applyFill="1" applyBorder="1" applyAlignment="1">
      <alignment horizontal="center" vertical="center" shrinkToFit="1"/>
    </xf>
    <xf numFmtId="178" fontId="15" fillId="3" borderId="10" xfId="0" applyNumberFormat="1" applyFont="1" applyFill="1" applyBorder="1" applyAlignment="1">
      <alignment horizontal="center" vertical="center" shrinkToFit="1"/>
    </xf>
    <xf numFmtId="178" fontId="15" fillId="3" borderId="11" xfId="0" applyNumberFormat="1" applyFont="1" applyFill="1" applyBorder="1" applyAlignment="1">
      <alignment horizontal="center" vertical="center" shrinkToFit="1"/>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6"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center" vertical="center" shrinkToFit="1"/>
    </xf>
    <xf numFmtId="0" fontId="3" fillId="15" borderId="1" xfId="0" applyFont="1" applyFill="1" applyBorder="1" applyAlignment="1">
      <alignment horizontal="center" vertical="center"/>
    </xf>
    <xf numFmtId="0" fontId="3" fillId="15" borderId="2" xfId="0" applyFont="1" applyFill="1" applyBorder="1" applyAlignment="1">
      <alignment horizontal="center" vertical="center"/>
    </xf>
    <xf numFmtId="0" fontId="3" fillId="15" borderId="3" xfId="0" applyFont="1" applyFill="1" applyBorder="1" applyAlignment="1">
      <alignment horizontal="center" vertical="center"/>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5" fillId="0" borderId="0" xfId="0" applyFont="1" applyFill="1" applyBorder="1" applyAlignment="1">
      <alignment horizontal="center" vertical="center" shrinkToFi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58" fontId="3" fillId="15" borderId="0" xfId="0" applyNumberFormat="1" applyFont="1" applyFill="1" applyBorder="1" applyAlignment="1">
      <alignment horizontal="right" vertical="center"/>
    </xf>
    <xf numFmtId="0" fontId="3" fillId="15"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4" borderId="16" xfId="0" applyFont="1" applyFill="1" applyBorder="1" applyAlignment="1">
      <alignment horizontal="center" vertical="center" textRotation="255"/>
    </xf>
    <xf numFmtId="0" fontId="9" fillId="0" borderId="0" xfId="0" applyFont="1" applyFill="1" applyBorder="1" applyAlignment="1">
      <alignment vertical="top" wrapText="1"/>
    </xf>
    <xf numFmtId="0" fontId="9" fillId="0" borderId="0" xfId="0" applyFont="1" applyFill="1" applyBorder="1" applyAlignment="1">
      <alignment horizontal="left" vertical="center" wrapText="1"/>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9" fillId="0" borderId="0" xfId="0" applyFont="1" applyFill="1" applyAlignment="1">
      <alignment horizontal="left" vertical="center" wrapText="1"/>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23" fillId="5" borderId="7" xfId="0" applyFont="1" applyFill="1" applyBorder="1" applyAlignment="1">
      <alignment horizontal="left" vertical="center"/>
    </xf>
    <xf numFmtId="0" fontId="5" fillId="5" borderId="7" xfId="0" applyFont="1" applyFill="1" applyBorder="1" applyAlignment="1">
      <alignment horizontal="center" vertical="center"/>
    </xf>
    <xf numFmtId="200" fontId="5" fillId="3" borderId="7" xfId="0" applyNumberFormat="1" applyFont="1" applyFill="1" applyBorder="1">
      <alignment vertical="center"/>
    </xf>
    <xf numFmtId="200" fontId="5" fillId="3" borderId="7" xfId="0" applyNumberFormat="1" applyFont="1" applyFill="1" applyBorder="1" applyAlignment="1">
      <alignment horizontal="righ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9" fillId="0" borderId="26" xfId="0" applyFont="1" applyFill="1" applyBorder="1" applyAlignment="1">
      <alignment vertical="top" wrapText="1"/>
    </xf>
    <xf numFmtId="0" fontId="5" fillId="4" borderId="7"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5" borderId="6" xfId="0" applyFont="1" applyFill="1" applyBorder="1" applyAlignment="1">
      <alignment horizontal="center"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18" fillId="0" borderId="5" xfId="0" applyFont="1" applyFill="1" applyBorder="1" applyAlignment="1">
      <alignment horizontal="center" vertical="center" shrinkToFi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4" borderId="10" xfId="0" applyFont="1" applyFill="1" applyBorder="1" applyAlignment="1">
      <alignment horizontal="center" vertical="center" wrapText="1"/>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5" xfId="0" applyFont="1" applyFill="1" applyBorder="1" applyAlignment="1">
      <alignment horizont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9" fillId="0" borderId="13" xfId="0" applyFont="1" applyFill="1" applyBorder="1" applyAlignment="1">
      <alignment horizontal="left" vertical="center" wrapText="1"/>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3" borderId="6" xfId="0" applyFont="1" applyFill="1" applyBorder="1" applyAlignment="1">
      <alignment horizontal="left" vertical="center"/>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50" fillId="0" borderId="0" xfId="0" applyFont="1" applyFill="1" applyAlignment="1">
      <alignment horizontal="lef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0" fontId="5" fillId="4" borderId="5" xfId="0" applyFont="1" applyFill="1" applyBorder="1" applyAlignment="1">
      <alignment horizontal="center"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4" fontId="16" fillId="2" borderId="29" xfId="0" applyNumberFormat="1" applyFont="1" applyFill="1" applyBorder="1" applyAlignment="1">
      <alignment vertical="center" wrapText="1" shrinkToFit="1"/>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3" fontId="16" fillId="2" borderId="15" xfId="0" applyNumberFormat="1" applyFont="1" applyFill="1" applyBorder="1" applyAlignment="1">
      <alignment vertical="center" wrapText="1" shrinkToFit="1"/>
    </xf>
    <xf numFmtId="183" fontId="16" fillId="2" borderId="16" xfId="0" applyNumberFormat="1" applyFont="1" applyFill="1" applyBorder="1" applyAlignment="1">
      <alignment vertical="center" wrapText="1" shrinkToFi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0" fontId="41" fillId="0" borderId="0" xfId="0" applyFont="1" applyFill="1" applyBorder="1" applyAlignment="1">
      <alignment vertical="top" wrapText="1"/>
    </xf>
    <xf numFmtId="182" fontId="16" fillId="3" borderId="16" xfId="1" applyNumberFormat="1" applyFont="1" applyFill="1" applyBorder="1" applyAlignment="1">
      <alignment horizontal="right" vertical="center" wrapTex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185" fontId="16" fillId="3" borderId="16"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0" fontId="5" fillId="4" borderId="7" xfId="0" applyFont="1" applyFill="1" applyBorder="1" applyAlignment="1">
      <alignment horizontal="center" vertical="center" wrapText="1"/>
    </xf>
    <xf numFmtId="201" fontId="16" fillId="3" borderId="10" xfId="1" applyNumberFormat="1" applyFont="1" applyFill="1" applyBorder="1" applyAlignment="1">
      <alignment horizontal="right" shrinkToFit="1"/>
    </xf>
    <xf numFmtId="201" fontId="16" fillId="3" borderId="17" xfId="1" applyNumberFormat="1" applyFont="1" applyFill="1" applyBorder="1" applyAlignment="1">
      <alignment horizontal="right" shrinkToFit="1"/>
    </xf>
    <xf numFmtId="201" fontId="16" fillId="3" borderId="11" xfId="1" applyNumberFormat="1" applyFont="1" applyFill="1" applyBorder="1" applyAlignment="1">
      <alignment horizontal="right" shrinkToFit="1"/>
    </xf>
    <xf numFmtId="201" fontId="16" fillId="3" borderId="14" xfId="1" applyNumberFormat="1" applyFont="1" applyFill="1" applyBorder="1" applyAlignment="1">
      <alignment horizontal="right" shrinkToFit="1"/>
    </xf>
    <xf numFmtId="201" fontId="16" fillId="3" borderId="26" xfId="1" applyNumberFormat="1" applyFont="1" applyFill="1" applyBorder="1" applyAlignment="1">
      <alignment horizontal="right" shrinkToFit="1"/>
    </xf>
    <xf numFmtId="201" fontId="16" fillId="3" borderId="15" xfId="1" applyNumberFormat="1" applyFont="1" applyFill="1" applyBorder="1" applyAlignment="1">
      <alignment horizontal="right" shrinkToFit="1"/>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6" xfId="0" applyFont="1" applyFill="1" applyBorder="1" applyAlignment="1">
      <alignment horizontal="center" vertical="center" wrapText="1"/>
    </xf>
    <xf numFmtId="9" fontId="5" fillId="2" borderId="10" xfId="0" applyNumberFormat="1" applyFont="1" applyFill="1" applyBorder="1" applyAlignment="1">
      <alignment horizontal="right"/>
    </xf>
    <xf numFmtId="9" fontId="5" fillId="2" borderId="17" xfId="0" applyNumberFormat="1" applyFont="1" applyFill="1" applyBorder="1" applyAlignment="1">
      <alignment horizontal="right"/>
    </xf>
    <xf numFmtId="9" fontId="5" fillId="2" borderId="11" xfId="0" applyNumberFormat="1" applyFont="1" applyFill="1" applyBorder="1" applyAlignment="1">
      <alignment horizontal="right"/>
    </xf>
    <xf numFmtId="9" fontId="5" fillId="2" borderId="14" xfId="0" applyNumberFormat="1" applyFont="1" applyFill="1" applyBorder="1" applyAlignment="1">
      <alignment horizontal="right"/>
    </xf>
    <xf numFmtId="9" fontId="5" fillId="2" borderId="26" xfId="0" applyNumberFormat="1" applyFont="1" applyFill="1" applyBorder="1" applyAlignment="1">
      <alignment horizontal="right"/>
    </xf>
    <xf numFmtId="9" fontId="5" fillId="2" borderId="15" xfId="0" applyNumberFormat="1" applyFont="1" applyFill="1" applyBorder="1" applyAlignment="1">
      <alignment horizontal="right"/>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0" xfId="0" applyFont="1" applyFill="1" applyAlignment="1">
      <alignment horizontal="lef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17" xfId="0" applyFont="1" applyFill="1" applyBorder="1" applyAlignment="1">
      <alignment horizontal="left" vertical="center" wrapText="1"/>
    </xf>
    <xf numFmtId="0" fontId="6" fillId="0" borderId="0" xfId="0" applyFont="1" applyFill="1" applyBorder="1" applyAlignment="1">
      <alignment horizontal="left" vertical="center" shrinkToFit="1"/>
    </xf>
    <xf numFmtId="0" fontId="27" fillId="4" borderId="5" xfId="0" applyFont="1" applyFill="1" applyBorder="1" applyAlignment="1">
      <alignment horizontal="center" vertical="center" shrinkToFi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5" fillId="4" borderId="65" xfId="0" applyFont="1" applyFill="1" applyBorder="1" applyAlignment="1">
      <alignment horizontal="center" vertical="center" wrapTex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53" fillId="4" borderId="5" xfId="0" applyFont="1" applyFill="1" applyBorder="1" applyAlignment="1">
      <alignment horizontal="center" vertical="center" shrinkToFi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52" fillId="0" borderId="40" xfId="0" applyFont="1" applyFill="1" applyBorder="1" applyAlignment="1">
      <alignment vertical="center" wrapText="1"/>
    </xf>
    <xf numFmtId="0" fontId="52" fillId="0" borderId="41" xfId="0" applyFont="1" applyFill="1" applyBorder="1" applyAlignment="1">
      <alignment vertical="center" wrapText="1"/>
    </xf>
    <xf numFmtId="0" fontId="52" fillId="0" borderId="42" xfId="0" applyFont="1" applyFill="1" applyBorder="1" applyAlignment="1">
      <alignment vertical="center" wrapText="1"/>
    </xf>
    <xf numFmtId="0" fontId="52" fillId="0" borderId="43" xfId="0" applyFont="1" applyFill="1" applyBorder="1" applyAlignment="1">
      <alignment vertical="center" wrapText="1"/>
    </xf>
    <xf numFmtId="0" fontId="52" fillId="0" borderId="0" xfId="0" applyFont="1" applyFill="1" applyBorder="1" applyAlignment="1">
      <alignment vertical="center" wrapText="1"/>
    </xf>
    <xf numFmtId="0" fontId="52" fillId="0" borderId="44" xfId="0" applyFont="1" applyFill="1" applyBorder="1" applyAlignment="1">
      <alignment vertical="center" wrapText="1"/>
    </xf>
    <xf numFmtId="0" fontId="52" fillId="0" borderId="45" xfId="0" applyFont="1" applyFill="1" applyBorder="1" applyAlignment="1">
      <alignment vertical="center" wrapText="1"/>
    </xf>
    <xf numFmtId="0" fontId="52" fillId="0" borderId="46" xfId="0" applyFont="1" applyFill="1" applyBorder="1" applyAlignment="1">
      <alignment vertical="center" wrapText="1"/>
    </xf>
    <xf numFmtId="0" fontId="52" fillId="0" borderId="47" xfId="0" applyFont="1" applyFill="1" applyBorder="1" applyAlignment="1">
      <alignment vertical="center" wrapText="1"/>
    </xf>
    <xf numFmtId="0" fontId="5" fillId="0" borderId="72" xfId="0" applyFont="1" applyFill="1" applyBorder="1" applyAlignment="1">
      <alignment horizontal="center" vertical="center"/>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204" fontId="5" fillId="0" borderId="0" xfId="0" applyNumberFormat="1" applyFont="1" applyFill="1" applyAlignment="1">
      <alignment horizontal="center" vertical="center"/>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0" fontId="9" fillId="0" borderId="0" xfId="0" applyFont="1" applyFill="1" applyBorder="1" applyAlignment="1">
      <alignment horizontal="center" vertical="center"/>
    </xf>
    <xf numFmtId="0" fontId="5" fillId="4" borderId="73" xfId="0" applyFont="1" applyFill="1" applyBorder="1" applyAlignment="1">
      <alignment horizontal="center" vertical="center" wrapTex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3" fontId="16" fillId="2" borderId="5" xfId="0" applyNumberFormat="1" applyFont="1" applyFill="1" applyBorder="1" applyAlignment="1">
      <alignment horizontal="right" shrinkToFit="1"/>
    </xf>
    <xf numFmtId="210" fontId="16" fillId="3" borderId="5" xfId="1" applyNumberFormat="1" applyFont="1" applyFill="1" applyBorder="1" applyAlignment="1">
      <alignment horizontal="right" shrinkToFit="1"/>
    </xf>
    <xf numFmtId="210" fontId="16" fillId="3" borderId="6" xfId="1" applyNumberFormat="1" applyFont="1" applyFill="1" applyBorder="1" applyAlignment="1">
      <alignment horizontal="right" shrinkToFit="1"/>
    </xf>
    <xf numFmtId="193" fontId="17" fillId="0" borderId="8" xfId="1" applyNumberFormat="1" applyFont="1" applyFill="1" applyBorder="1" applyAlignment="1">
      <alignment horizontal="center" shrinkToFit="1"/>
    </xf>
    <xf numFmtId="193" fontId="17" fillId="0" borderId="5" xfId="1" applyNumberFormat="1" applyFont="1" applyFill="1" applyBorder="1" applyAlignment="1">
      <alignment horizontal="center" shrinkToFit="1"/>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10" xfId="0" applyFont="1" applyFill="1" applyBorder="1" applyAlignment="1">
      <alignment horizontal="center" vertical="center"/>
    </xf>
    <xf numFmtId="0" fontId="5" fillId="3" borderId="17" xfId="0" applyFont="1" applyFill="1" applyBorder="1" applyAlignment="1">
      <alignment horizontal="center" vertical="center"/>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5" fillId="3" borderId="7" xfId="0" applyFont="1" applyFill="1" applyBorder="1" applyAlignment="1">
      <alignment horizontal="center" vertical="center" wrapText="1"/>
    </xf>
    <xf numFmtId="0" fontId="5" fillId="3" borderId="6" xfId="0" applyFont="1" applyFill="1" applyBorder="1" applyAlignment="1">
      <alignment horizontal="center" vertical="center"/>
    </xf>
    <xf numFmtId="0" fontId="52" fillId="6" borderId="17" xfId="0" applyFont="1" applyFill="1" applyBorder="1" applyAlignment="1">
      <alignment horizontal="left" vertical="center" wrapText="1"/>
    </xf>
    <xf numFmtId="49" fontId="5" fillId="2" borderId="10" xfId="0" applyNumberFormat="1" applyFont="1" applyFill="1" applyBorder="1" applyAlignment="1">
      <alignment horizontal="center"/>
    </xf>
    <xf numFmtId="49" fontId="5" fillId="2" borderId="17"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26" xfId="0" applyNumberFormat="1" applyFont="1" applyFill="1" applyBorder="1" applyAlignment="1">
      <alignment horizontal="center"/>
    </xf>
    <xf numFmtId="49" fontId="5" fillId="2" borderId="15" xfId="0" applyNumberFormat="1" applyFont="1" applyFill="1" applyBorder="1" applyAlignment="1">
      <alignment horizontal="center"/>
    </xf>
    <xf numFmtId="0" fontId="5"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1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38" fontId="6" fillId="3" borderId="10" xfId="1" applyFont="1" applyFill="1" applyBorder="1" applyAlignment="1">
      <alignment horizontal="right"/>
    </xf>
    <xf numFmtId="38" fontId="6" fillId="3" borderId="17" xfId="1" applyFont="1" applyFill="1" applyBorder="1" applyAlignment="1">
      <alignment horizontal="right"/>
    </xf>
    <xf numFmtId="38" fontId="6" fillId="3" borderId="14" xfId="1" applyFont="1" applyFill="1" applyBorder="1" applyAlignment="1">
      <alignment horizontal="right"/>
    </xf>
    <xf numFmtId="38" fontId="6" fillId="3" borderId="26" xfId="1" applyFont="1" applyFill="1" applyBorder="1" applyAlignment="1">
      <alignment horizontal="right"/>
    </xf>
    <xf numFmtId="49" fontId="5" fillId="3" borderId="11" xfId="0" applyNumberFormat="1" applyFont="1" applyFill="1" applyBorder="1" applyAlignment="1">
      <alignment horizontal="center"/>
    </xf>
    <xf numFmtId="49" fontId="5" fillId="3" borderId="15" xfId="0" applyNumberFormat="1" applyFont="1" applyFill="1" applyBorder="1" applyAlignment="1">
      <alignment horizontal="center"/>
    </xf>
    <xf numFmtId="38" fontId="16" fillId="3" borderId="10" xfId="1" applyFont="1" applyFill="1" applyBorder="1" applyAlignment="1">
      <alignment horizontal="center" shrinkToFit="1"/>
    </xf>
    <xf numFmtId="38" fontId="16" fillId="3" borderId="17" xfId="1" applyFont="1" applyFill="1" applyBorder="1" applyAlignment="1">
      <alignment horizontal="center" shrinkToFit="1"/>
    </xf>
    <xf numFmtId="38" fontId="16" fillId="3" borderId="14" xfId="1" applyFont="1" applyFill="1" applyBorder="1" applyAlignment="1">
      <alignment horizontal="center" shrinkToFit="1"/>
    </xf>
    <xf numFmtId="38" fontId="16" fillId="3" borderId="26" xfId="1" applyFont="1" applyFill="1" applyBorder="1" applyAlignment="1">
      <alignment horizontal="center" shrinkToFit="1"/>
    </xf>
    <xf numFmtId="201" fontId="16" fillId="3" borderId="11" xfId="1" applyNumberFormat="1" applyFont="1" applyFill="1" applyBorder="1" applyAlignment="1">
      <alignment horizontal="center" shrinkToFit="1"/>
    </xf>
    <xf numFmtId="201" fontId="16" fillId="3" borderId="15" xfId="1" applyNumberFormat="1" applyFont="1" applyFill="1" applyBorder="1" applyAlignment="1">
      <alignment horizontal="center" shrinkToFit="1"/>
    </xf>
    <xf numFmtId="0" fontId="97" fillId="3" borderId="6" xfId="17" applyFont="1" applyFill="1" applyBorder="1" applyAlignment="1" applyProtection="1">
      <alignment horizontal="center" vertical="center"/>
      <protection locked="0"/>
    </xf>
    <xf numFmtId="0" fontId="97" fillId="3" borderId="7" xfId="17" applyFont="1" applyFill="1" applyBorder="1" applyAlignment="1" applyProtection="1">
      <alignment horizontal="center" vertical="center"/>
      <protection locked="0"/>
    </xf>
    <xf numFmtId="0" fontId="97" fillId="3" borderId="8" xfId="17" applyFont="1" applyFill="1" applyBorder="1" applyAlignment="1" applyProtection="1">
      <alignment horizontal="center" vertical="center"/>
      <protection locked="0"/>
    </xf>
    <xf numFmtId="0" fontId="97" fillId="3" borderId="145" xfId="17" applyFont="1" applyFill="1" applyBorder="1" applyAlignment="1" applyProtection="1">
      <alignment horizontal="center" vertical="center"/>
      <protection locked="0"/>
    </xf>
    <xf numFmtId="0" fontId="96" fillId="3" borderId="145" xfId="17" applyFont="1" applyFill="1" applyBorder="1" applyAlignment="1" applyProtection="1">
      <alignment horizontal="left" vertical="center"/>
      <protection locked="0"/>
    </xf>
    <xf numFmtId="0" fontId="95" fillId="3" borderId="145" xfId="17" applyFont="1" applyFill="1" applyBorder="1" applyAlignment="1" applyProtection="1">
      <alignment horizontal="left" vertical="center"/>
      <protection locked="0"/>
    </xf>
    <xf numFmtId="0" fontId="95" fillId="3" borderId="144" xfId="17" applyFont="1" applyFill="1" applyBorder="1" applyAlignment="1" applyProtection="1">
      <alignment horizontal="left" vertical="center"/>
      <protection locked="0"/>
    </xf>
    <xf numFmtId="58" fontId="6" fillId="3" borderId="0" xfId="17" applyNumberFormat="1" applyFont="1" applyFill="1" applyAlignment="1" applyProtection="1">
      <alignment horizontal="right"/>
      <protection locked="0"/>
    </xf>
    <xf numFmtId="0" fontId="6" fillId="3" borderId="0" xfId="17" applyFont="1" applyFill="1" applyAlignment="1" applyProtection="1">
      <alignment horizontal="right"/>
      <protection locked="0"/>
    </xf>
    <xf numFmtId="0" fontId="53" fillId="0" borderId="5" xfId="17" applyFont="1" applyBorder="1" applyAlignment="1" applyProtection="1">
      <alignment horizontal="center" vertical="center"/>
      <protection locked="0"/>
    </xf>
    <xf numFmtId="0" fontId="35" fillId="0" borderId="0" xfId="17" applyFont="1" applyAlignment="1" applyProtection="1">
      <alignment horizontal="center" vertical="center"/>
      <protection locked="0"/>
    </xf>
    <xf numFmtId="0" fontId="9" fillId="0" borderId="0" xfId="17" applyFont="1" applyAlignment="1" applyProtection="1">
      <alignment horizontal="left" vertical="center" wrapText="1" shrinkToFit="1"/>
      <protection locked="0"/>
    </xf>
    <xf numFmtId="0" fontId="6" fillId="4" borderId="161" xfId="17" applyFont="1" applyFill="1" applyBorder="1" applyAlignment="1" applyProtection="1">
      <alignment horizontal="center" vertical="center"/>
      <protection locked="0"/>
    </xf>
    <xf numFmtId="0" fontId="6" fillId="4" borderId="156" xfId="17" applyFont="1" applyFill="1" applyBorder="1" applyAlignment="1" applyProtection="1">
      <alignment horizontal="center" vertical="center"/>
      <protection locked="0"/>
    </xf>
    <xf numFmtId="0" fontId="97" fillId="3" borderId="112" xfId="10" applyFont="1" applyFill="1" applyBorder="1" applyAlignment="1">
      <alignment horizontal="center" vertical="center" shrinkToFit="1"/>
    </xf>
    <xf numFmtId="0" fontId="97" fillId="3" borderId="111" xfId="10" applyFont="1" applyFill="1" applyBorder="1" applyAlignment="1">
      <alignment horizontal="center" vertical="center" shrinkToFit="1"/>
    </xf>
    <xf numFmtId="0" fontId="97" fillId="3" borderId="178" xfId="10" applyFont="1" applyFill="1" applyBorder="1" applyAlignment="1">
      <alignment horizontal="center" vertical="center" shrinkToFit="1"/>
    </xf>
    <xf numFmtId="0" fontId="97" fillId="2" borderId="198" xfId="10" applyFont="1" applyFill="1" applyBorder="1" applyAlignment="1">
      <alignment horizontal="center" vertical="center" shrinkToFit="1"/>
    </xf>
    <xf numFmtId="0" fontId="97" fillId="2" borderId="111" xfId="10" applyFont="1" applyFill="1" applyBorder="1" applyAlignment="1">
      <alignment horizontal="center" vertical="center" shrinkToFit="1"/>
    </xf>
    <xf numFmtId="0" fontId="97" fillId="2" borderId="178" xfId="10" applyFont="1" applyFill="1" applyBorder="1" applyAlignment="1">
      <alignment horizontal="center" vertical="center" shrinkToFit="1"/>
    </xf>
    <xf numFmtId="0" fontId="96" fillId="2" borderId="198" xfId="10" applyFont="1" applyFill="1" applyBorder="1" applyAlignment="1">
      <alignment horizontal="left" vertical="center" shrinkToFit="1"/>
    </xf>
    <xf numFmtId="0" fontId="96" fillId="2" borderId="111" xfId="10" applyFont="1" applyFill="1" applyBorder="1" applyAlignment="1">
      <alignment horizontal="left" vertical="center" shrinkToFit="1"/>
    </xf>
    <xf numFmtId="0" fontId="96" fillId="2" borderId="178" xfId="10" applyFont="1" applyFill="1" applyBorder="1" applyAlignment="1">
      <alignment horizontal="left" vertical="center" shrinkToFit="1"/>
    </xf>
    <xf numFmtId="0" fontId="97" fillId="3" borderId="198" xfId="10" applyFont="1" applyFill="1" applyBorder="1" applyAlignment="1">
      <alignment horizontal="left" vertical="center" shrinkToFit="1"/>
    </xf>
    <xf numFmtId="0" fontId="97" fillId="3" borderId="111" xfId="10" applyFont="1" applyFill="1" applyBorder="1" applyAlignment="1">
      <alignment horizontal="left" vertical="center" shrinkToFit="1"/>
    </xf>
    <xf numFmtId="0" fontId="97" fillId="3" borderId="169" xfId="10" applyFont="1" applyFill="1" applyBorder="1" applyAlignment="1">
      <alignment horizontal="left" vertical="center" shrinkToFit="1"/>
    </xf>
    <xf numFmtId="0" fontId="6" fillId="4" borderId="155" xfId="17" applyFont="1" applyFill="1" applyBorder="1" applyAlignment="1" applyProtection="1">
      <alignment horizontal="center" vertical="center"/>
      <protection locked="0"/>
    </xf>
    <xf numFmtId="0" fontId="96" fillId="3" borderId="6" xfId="10" applyFont="1" applyFill="1" applyBorder="1" applyAlignment="1">
      <alignment horizontal="left" vertical="center" shrinkToFit="1"/>
    </xf>
    <xf numFmtId="0" fontId="96" fillId="3" borderId="7" xfId="10" applyFont="1" applyFill="1" applyBorder="1" applyAlignment="1">
      <alignment horizontal="left" vertical="center" shrinkToFit="1"/>
    </xf>
    <xf numFmtId="0" fontId="96" fillId="3" borderId="8" xfId="10" applyFont="1" applyFill="1" applyBorder="1" applyAlignment="1">
      <alignment horizontal="left" vertical="center" shrinkToFit="1"/>
    </xf>
    <xf numFmtId="0" fontId="95" fillId="3" borderId="6" xfId="17" applyFont="1" applyFill="1" applyBorder="1" applyAlignment="1" applyProtection="1">
      <alignment horizontal="left" vertical="center"/>
      <protection locked="0"/>
    </xf>
    <xf numFmtId="0" fontId="95" fillId="3" borderId="7" xfId="17" applyFont="1" applyFill="1" applyBorder="1" applyAlignment="1" applyProtection="1">
      <alignment horizontal="left" vertical="center"/>
      <protection locked="0"/>
    </xf>
    <xf numFmtId="0" fontId="95" fillId="3" borderId="195" xfId="17" applyFont="1" applyFill="1" applyBorder="1" applyAlignment="1" applyProtection="1">
      <alignment horizontal="left" vertical="center"/>
      <protection locked="0"/>
    </xf>
    <xf numFmtId="0" fontId="97" fillId="3" borderId="197" xfId="17" applyFont="1" applyFill="1" applyBorder="1" applyAlignment="1" applyProtection="1">
      <alignment horizontal="center" vertical="center"/>
      <protection locked="0"/>
    </xf>
    <xf numFmtId="0" fontId="6" fillId="4" borderId="156" xfId="17" applyFont="1" applyFill="1" applyBorder="1" applyAlignment="1" applyProtection="1">
      <alignment horizontal="center" vertical="center" shrinkToFit="1"/>
      <protection locked="0"/>
    </xf>
    <xf numFmtId="0" fontId="6" fillId="4" borderId="155" xfId="17" applyFont="1" applyFill="1" applyBorder="1" applyAlignment="1" applyProtection="1">
      <alignment horizontal="center" vertical="center" shrinkToFit="1"/>
      <protection locked="0"/>
    </xf>
    <xf numFmtId="0" fontId="95" fillId="3" borderId="5" xfId="17" applyFont="1" applyFill="1" applyBorder="1" applyAlignment="1" applyProtection="1">
      <alignment horizontal="center" vertical="center"/>
      <protection locked="0"/>
    </xf>
    <xf numFmtId="0" fontId="95" fillId="3" borderId="196" xfId="17" applyFont="1" applyFill="1" applyBorder="1" applyAlignment="1" applyProtection="1">
      <alignment horizontal="center" vertical="center"/>
      <protection locked="0"/>
    </xf>
    <xf numFmtId="0" fontId="96" fillId="3" borderId="142" xfId="17" applyFont="1" applyFill="1" applyBorder="1" applyAlignment="1" applyProtection="1">
      <alignment horizontal="center" vertical="center" shrinkToFit="1"/>
      <protection locked="0"/>
    </xf>
    <xf numFmtId="0" fontId="96" fillId="3" borderId="5" xfId="17" applyFont="1" applyFill="1" applyBorder="1" applyAlignment="1" applyProtection="1">
      <alignment horizontal="center" vertical="center" shrinkToFit="1"/>
      <protection locked="0"/>
    </xf>
    <xf numFmtId="0" fontId="97" fillId="3" borderId="5" xfId="17" applyFont="1" applyFill="1" applyBorder="1" applyAlignment="1" applyProtection="1">
      <alignment horizontal="center" vertical="center"/>
      <protection locked="0"/>
    </xf>
    <xf numFmtId="0" fontId="96" fillId="5" borderId="113" xfId="17" applyFont="1" applyFill="1" applyBorder="1" applyAlignment="1" applyProtection="1">
      <alignment horizontal="center" vertical="center" shrinkToFit="1"/>
      <protection locked="0"/>
    </xf>
    <xf numFmtId="0" fontId="96" fillId="3" borderId="6" xfId="17" applyFont="1" applyFill="1" applyBorder="1" applyAlignment="1" applyProtection="1">
      <alignment horizontal="left" vertical="center"/>
      <protection locked="0"/>
    </xf>
    <xf numFmtId="0" fontId="96" fillId="3" borderId="7" xfId="17" applyFont="1" applyFill="1" applyBorder="1" applyAlignment="1" applyProtection="1">
      <alignment horizontal="left" vertical="center"/>
      <protection locked="0"/>
    </xf>
    <xf numFmtId="0" fontId="96" fillId="3" borderId="8" xfId="17" applyFont="1" applyFill="1" applyBorder="1" applyAlignment="1" applyProtection="1">
      <alignment horizontal="left" vertical="center"/>
      <protection locked="0"/>
    </xf>
    <xf numFmtId="0" fontId="39" fillId="0" borderId="0" xfId="17" applyFont="1" applyAlignment="1" applyProtection="1">
      <alignment vertical="center" wrapText="1"/>
      <protection locked="0"/>
    </xf>
    <xf numFmtId="0" fontId="97" fillId="3" borderId="151" xfId="17" applyFont="1" applyFill="1" applyBorder="1" applyAlignment="1" applyProtection="1">
      <alignment horizontal="center" vertical="center"/>
      <protection locked="0"/>
    </xf>
    <xf numFmtId="0" fontId="11" fillId="0" borderId="0" xfId="17" applyFont="1" applyAlignment="1" applyProtection="1">
      <alignment vertical="top" wrapText="1"/>
      <protection locked="0"/>
    </xf>
    <xf numFmtId="0" fontId="11" fillId="0" borderId="0" xfId="17" applyFont="1" applyAlignment="1" applyProtection="1">
      <alignment vertical="top"/>
      <protection locked="0"/>
    </xf>
    <xf numFmtId="0" fontId="95" fillId="5" borderId="113" xfId="17" applyFont="1" applyFill="1" applyBorder="1" applyAlignment="1" applyProtection="1">
      <alignment horizontal="center" vertical="center"/>
      <protection locked="0"/>
    </xf>
    <xf numFmtId="0" fontId="95" fillId="3" borderId="145" xfId="17" applyFont="1" applyFill="1" applyBorder="1" applyAlignment="1" applyProtection="1">
      <alignment horizontal="center" vertical="center"/>
      <protection locked="0"/>
    </xf>
    <xf numFmtId="0" fontId="95" fillId="3" borderId="144" xfId="17" applyFont="1" applyFill="1" applyBorder="1" applyAlignment="1" applyProtection="1">
      <alignment horizontal="center" vertical="center"/>
      <protection locked="0"/>
    </xf>
    <xf numFmtId="0" fontId="75" fillId="5" borderId="0" xfId="17" applyFont="1" applyFill="1" applyAlignment="1" applyProtection="1">
      <alignment horizontal="center" vertical="center"/>
      <protection locked="0"/>
    </xf>
    <xf numFmtId="0" fontId="96" fillId="3" borderId="151" xfId="17" applyFont="1" applyFill="1" applyBorder="1" applyAlignment="1" applyProtection="1">
      <alignment horizontal="center" vertical="center" shrinkToFit="1"/>
      <protection locked="0"/>
    </xf>
    <xf numFmtId="0" fontId="96" fillId="3" borderId="145" xfId="17" applyFont="1" applyFill="1" applyBorder="1" applyAlignment="1" applyProtection="1">
      <alignment horizontal="center" vertical="center" shrinkToFit="1"/>
      <protection locked="0"/>
    </xf>
    <xf numFmtId="0" fontId="6" fillId="6" borderId="7" xfId="17" applyFont="1" applyFill="1" applyBorder="1" applyAlignment="1" applyProtection="1">
      <alignment horizontal="center" vertical="center"/>
      <protection locked="0"/>
    </xf>
    <xf numFmtId="0" fontId="6" fillId="6" borderId="53" xfId="17" applyFont="1" applyFill="1" applyBorder="1" applyAlignment="1" applyProtection="1">
      <alignment horizontal="center" vertical="center"/>
      <protection locked="0"/>
    </xf>
    <xf numFmtId="0" fontId="40" fillId="6" borderId="194" xfId="17" applyFont="1" applyFill="1" applyBorder="1" applyAlignment="1" applyProtection="1">
      <alignment horizontal="center" vertical="center"/>
      <protection locked="0"/>
    </xf>
    <xf numFmtId="0" fontId="40" fillId="6" borderId="193" xfId="17" applyFont="1" applyFill="1" applyBorder="1" applyAlignment="1" applyProtection="1">
      <alignment horizontal="center" vertical="center"/>
      <protection locked="0"/>
    </xf>
    <xf numFmtId="0" fontId="40" fillId="6" borderId="192" xfId="17" applyFont="1" applyFill="1" applyBorder="1" applyAlignment="1" applyProtection="1">
      <alignment horizontal="center" vertical="center"/>
      <protection locked="0"/>
    </xf>
    <xf numFmtId="0" fontId="3" fillId="6" borderId="105" xfId="17" applyFont="1" applyFill="1" applyBorder="1" applyAlignment="1" applyProtection="1">
      <alignment horizontal="center" vertical="center"/>
      <protection locked="0"/>
    </xf>
    <xf numFmtId="0" fontId="3" fillId="6" borderId="191" xfId="17" applyFont="1" applyFill="1" applyBorder="1" applyAlignment="1" applyProtection="1">
      <alignment horizontal="center" vertical="center"/>
      <protection locked="0"/>
    </xf>
    <xf numFmtId="0" fontId="34" fillId="0" borderId="0" xfId="17" applyFont="1" applyAlignment="1" applyProtection="1">
      <alignment horizontal="center" vertical="center"/>
      <protection locked="0"/>
    </xf>
    <xf numFmtId="0" fontId="5" fillId="0" borderId="0" xfId="17" applyFont="1" applyAlignment="1" applyProtection="1">
      <alignment horizontal="center"/>
      <protection locked="0"/>
    </xf>
    <xf numFmtId="0" fontId="95" fillId="3" borderId="6" xfId="17" applyFont="1" applyFill="1" applyBorder="1" applyAlignment="1" applyProtection="1">
      <alignment horizontal="center" vertical="center"/>
      <protection locked="0"/>
    </xf>
    <xf numFmtId="0" fontId="95" fillId="3" borderId="7" xfId="17" applyFont="1" applyFill="1" applyBorder="1" applyAlignment="1" applyProtection="1">
      <alignment horizontal="center" vertical="center"/>
      <protection locked="0"/>
    </xf>
    <xf numFmtId="0" fontId="95" fillId="3" borderId="195" xfId="17" applyFont="1" applyFill="1" applyBorder="1" applyAlignment="1" applyProtection="1">
      <alignment horizontal="center" vertical="center"/>
      <protection locked="0"/>
    </xf>
    <xf numFmtId="0" fontId="7" fillId="6" borderId="55" xfId="17" applyFont="1" applyFill="1" applyBorder="1" applyAlignment="1" applyProtection="1">
      <alignment horizontal="center"/>
      <protection locked="0"/>
    </xf>
    <xf numFmtId="0" fontId="34" fillId="0" borderId="0" xfId="5" applyFont="1" applyAlignment="1">
      <alignment horizontal="center" vertical="top" textRotation="255" wrapText="1"/>
    </xf>
    <xf numFmtId="0" fontId="5" fillId="0" borderId="0" xfId="17" applyFont="1" applyAlignment="1" applyProtection="1">
      <alignment horizontal="center" vertical="center"/>
      <protection locked="0"/>
    </xf>
    <xf numFmtId="0" fontId="6" fillId="0" borderId="111" xfId="17" applyFont="1" applyBorder="1" applyAlignment="1" applyProtection="1">
      <alignment vertical="top" wrapText="1"/>
      <protection locked="0"/>
    </xf>
    <xf numFmtId="0" fontId="5" fillId="0" borderId="0" xfId="17" applyFont="1" applyAlignment="1" applyProtection="1">
      <alignment vertical="top" textRotation="255"/>
      <protection locked="0"/>
    </xf>
    <xf numFmtId="0" fontId="95" fillId="3" borderId="149" xfId="17" applyFont="1" applyFill="1" applyBorder="1" applyAlignment="1" applyProtection="1">
      <alignment horizontal="center" vertical="center"/>
      <protection locked="0"/>
    </xf>
    <xf numFmtId="0" fontId="95" fillId="3" borderId="148" xfId="17" applyFont="1" applyFill="1" applyBorder="1" applyAlignment="1" applyProtection="1">
      <alignment horizontal="center" vertical="center"/>
      <protection locked="0"/>
    </xf>
    <xf numFmtId="0" fontId="95" fillId="3" borderId="166" xfId="17" applyFont="1" applyFill="1" applyBorder="1" applyAlignment="1" applyProtection="1">
      <alignment horizontal="center" vertical="center"/>
      <protection locked="0"/>
    </xf>
    <xf numFmtId="0" fontId="75" fillId="5" borderId="113" xfId="17" applyFont="1" applyFill="1" applyBorder="1" applyAlignment="1" applyProtection="1">
      <alignment horizontal="center" vertical="center"/>
      <protection locked="0"/>
    </xf>
    <xf numFmtId="0" fontId="96" fillId="5" borderId="113" xfId="17" applyFont="1" applyFill="1" applyBorder="1" applyAlignment="1" applyProtection="1">
      <alignment horizontal="center" vertical="center"/>
      <protection locked="0"/>
    </xf>
    <xf numFmtId="0" fontId="100" fillId="5" borderId="113" xfId="17" applyFont="1" applyFill="1" applyBorder="1" applyAlignment="1" applyProtection="1">
      <alignment horizontal="center" vertical="center"/>
      <protection locked="0"/>
    </xf>
    <xf numFmtId="0" fontId="97" fillId="5" borderId="113" xfId="17" applyFont="1" applyFill="1" applyBorder="1" applyAlignment="1" applyProtection="1">
      <alignment horizontal="center" vertical="center"/>
      <protection locked="0"/>
    </xf>
    <xf numFmtId="0" fontId="5" fillId="3" borderId="0" xfId="8" applyFont="1" applyFill="1" applyAlignment="1">
      <alignment horizontal="right" vertical="center"/>
    </xf>
    <xf numFmtId="0" fontId="7" fillId="0" borderId="0" xfId="8" applyFont="1" applyAlignment="1">
      <alignment horizontal="center" vertical="center"/>
    </xf>
    <xf numFmtId="0" fontId="9" fillId="0" borderId="43" xfId="8" applyFont="1" applyBorder="1" applyAlignment="1">
      <alignment vertical="center" wrapText="1"/>
    </xf>
    <xf numFmtId="0" fontId="9" fillId="0" borderId="0" xfId="8" applyFont="1" applyAlignment="1">
      <alignment vertical="center" wrapText="1"/>
    </xf>
    <xf numFmtId="0" fontId="9" fillId="0" borderId="44" xfId="8" applyFont="1" applyBorder="1" applyAlignment="1">
      <alignment vertical="center" wrapText="1"/>
    </xf>
    <xf numFmtId="0" fontId="9" fillId="0" borderId="45" xfId="8" applyFont="1" applyBorder="1">
      <alignment vertical="center"/>
    </xf>
    <xf numFmtId="0" fontId="9" fillId="0" borderId="46" xfId="8" applyFont="1" applyBorder="1">
      <alignment vertical="center"/>
    </xf>
    <xf numFmtId="0" fontId="9" fillId="0" borderId="47" xfId="8" applyFont="1" applyBorder="1">
      <alignment vertical="center"/>
    </xf>
    <xf numFmtId="0" fontId="5" fillId="15" borderId="26" xfId="8" applyFont="1" applyFill="1" applyBorder="1" applyAlignment="1">
      <alignment horizontal="center" vertical="center"/>
    </xf>
    <xf numFmtId="0" fontId="70" fillId="0" borderId="0" xfId="5" applyFont="1">
      <alignment vertical="center"/>
    </xf>
    <xf numFmtId="0" fontId="70" fillId="0" borderId="0" xfId="5" applyFont="1" applyAlignment="1">
      <alignment vertical="center" wrapText="1"/>
    </xf>
    <xf numFmtId="0" fontId="70" fillId="0" borderId="0" xfId="5" applyFont="1" applyAlignment="1">
      <alignment horizontal="center" vertical="center"/>
    </xf>
    <xf numFmtId="0" fontId="58" fillId="0" borderId="0" xfId="5" applyFont="1">
      <alignment vertical="center"/>
    </xf>
    <xf numFmtId="0" fontId="74" fillId="0" borderId="0" xfId="5" applyFont="1" applyAlignment="1">
      <alignment horizontal="center" vertical="center"/>
    </xf>
    <xf numFmtId="0" fontId="73" fillId="0" borderId="0" xfId="5" applyFont="1" applyAlignment="1">
      <alignment horizontal="center" vertical="center"/>
    </xf>
    <xf numFmtId="0" fontId="70" fillId="3" borderId="0" xfId="5" applyFont="1" applyFill="1" applyAlignment="1">
      <alignment horizontal="left" vertical="center" wrapText="1"/>
    </xf>
    <xf numFmtId="0" fontId="70" fillId="3" borderId="0" xfId="5" applyFont="1" applyFill="1" applyAlignment="1">
      <alignment vertical="center" wrapText="1"/>
    </xf>
    <xf numFmtId="0" fontId="9" fillId="0" borderId="0" xfId="9" applyFont="1" applyAlignment="1">
      <alignment horizontal="left" vertical="top" wrapText="1"/>
    </xf>
    <xf numFmtId="0" fontId="9" fillId="0" borderId="0" xfId="9" applyFont="1" applyAlignment="1">
      <alignment horizontal="left" vertical="top"/>
    </xf>
    <xf numFmtId="0" fontId="5" fillId="4" borderId="109" xfId="9" applyFont="1" applyFill="1" applyBorder="1" applyAlignment="1">
      <alignment horizontal="center" vertical="center" wrapText="1"/>
    </xf>
    <xf numFmtId="0" fontId="5" fillId="4" borderId="109" xfId="9" applyFont="1" applyFill="1" applyBorder="1" applyAlignment="1">
      <alignment horizontal="center" vertical="center"/>
    </xf>
    <xf numFmtId="0" fontId="5" fillId="4" borderId="114" xfId="9" applyFont="1" applyFill="1" applyBorder="1" applyAlignment="1">
      <alignment horizontal="center" vertical="center" wrapText="1"/>
    </xf>
    <xf numFmtId="0" fontId="5" fillId="4" borderId="113" xfId="9" applyFont="1" applyFill="1" applyBorder="1" applyAlignment="1">
      <alignment horizontal="center" vertical="center" wrapText="1"/>
    </xf>
    <xf numFmtId="0" fontId="5" fillId="4" borderId="107" xfId="9" applyFont="1" applyFill="1" applyBorder="1" applyAlignment="1">
      <alignment horizontal="center" vertical="center" wrapText="1"/>
    </xf>
    <xf numFmtId="0" fontId="5" fillId="4" borderId="0" xfId="9" applyFont="1" applyFill="1" applyAlignment="1">
      <alignment horizontal="center" vertical="center" wrapText="1"/>
    </xf>
    <xf numFmtId="0" fontId="5" fillId="4" borderId="112" xfId="9" applyFont="1" applyFill="1" applyBorder="1" applyAlignment="1">
      <alignment horizontal="center" vertical="center" wrapText="1"/>
    </xf>
    <xf numFmtId="0" fontId="5" fillId="4" borderId="111" xfId="9" applyFont="1" applyFill="1" applyBorder="1" applyAlignment="1">
      <alignment horizontal="center" vertical="center" wrapText="1"/>
    </xf>
    <xf numFmtId="0" fontId="6" fillId="0" borderId="0" xfId="9" applyFont="1">
      <alignment vertical="center"/>
    </xf>
    <xf numFmtId="0" fontId="6" fillId="0" borderId="107" xfId="9" applyFont="1" applyBorder="1" applyAlignment="1">
      <alignment vertical="center" wrapText="1"/>
    </xf>
    <xf numFmtId="0" fontId="6" fillId="0" borderId="0" xfId="9" applyFont="1" applyAlignment="1">
      <alignment vertical="center" wrapText="1"/>
    </xf>
    <xf numFmtId="217" fontId="6" fillId="0" borderId="0" xfId="9" applyNumberFormat="1" applyFont="1" applyAlignment="1">
      <alignment horizontal="center" vertical="center" wrapText="1"/>
    </xf>
    <xf numFmtId="212" fontId="6" fillId="0" borderId="0" xfId="9" applyNumberFormat="1" applyFont="1" applyAlignment="1">
      <alignment horizontal="center" vertical="center" wrapText="1"/>
    </xf>
    <xf numFmtId="211" fontId="6" fillId="0" borderId="0" xfId="9" applyNumberFormat="1" applyFont="1" applyAlignment="1">
      <alignment horizontal="center" vertical="center" shrinkToFit="1"/>
    </xf>
    <xf numFmtId="211" fontId="6" fillId="0" borderId="0" xfId="9" applyNumberFormat="1" applyFont="1" applyAlignment="1">
      <alignment horizontal="center" vertical="center" wrapText="1"/>
    </xf>
    <xf numFmtId="0" fontId="6" fillId="0" borderId="0" xfId="9" applyFont="1" applyAlignment="1">
      <alignment horizontal="center" vertical="center" wrapText="1"/>
    </xf>
    <xf numFmtId="0" fontId="9" fillId="0" borderId="6" xfId="11" applyFont="1" applyBorder="1" applyAlignment="1">
      <alignment horizontal="left" vertical="center" wrapText="1"/>
    </xf>
    <xf numFmtId="0" fontId="9" fillId="0" borderId="7" xfId="11" applyFont="1" applyBorder="1" applyAlignment="1">
      <alignment horizontal="left" vertical="center" wrapText="1"/>
    </xf>
    <xf numFmtId="0" fontId="9" fillId="0" borderId="8" xfId="11" applyFont="1" applyBorder="1" applyAlignment="1">
      <alignment horizontal="left" vertical="center" wrapText="1"/>
    </xf>
    <xf numFmtId="0" fontId="6" fillId="15" borderId="26" xfId="9" applyFont="1" applyFill="1" applyBorder="1" applyAlignment="1">
      <alignment horizontal="left" vertical="center"/>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8" xfId="11" applyFont="1" applyBorder="1" applyAlignment="1">
      <alignment horizontal="center" vertical="center" wrapText="1"/>
    </xf>
    <xf numFmtId="0" fontId="5" fillId="3" borderId="6" xfId="10" applyFont="1" applyFill="1" applyBorder="1" applyAlignment="1">
      <alignment vertical="center" wrapText="1"/>
    </xf>
    <xf numFmtId="0" fontId="5" fillId="3" borderId="7" xfId="10" applyFont="1" applyFill="1" applyBorder="1" applyAlignment="1">
      <alignment vertical="center" wrapText="1"/>
    </xf>
    <xf numFmtId="0" fontId="6" fillId="0" borderId="133" xfId="10" applyFont="1" applyBorder="1" applyAlignment="1">
      <alignment vertical="center"/>
    </xf>
    <xf numFmtId="0" fontId="6" fillId="0" borderId="132" xfId="10" applyFont="1" applyBorder="1" applyAlignment="1">
      <alignment vertical="center"/>
    </xf>
    <xf numFmtId="0" fontId="6" fillId="0" borderId="131" xfId="10" applyFont="1" applyBorder="1" applyAlignment="1">
      <alignment vertical="center"/>
    </xf>
    <xf numFmtId="0" fontId="85" fillId="0" borderId="26" xfId="10" applyFont="1" applyBorder="1" applyAlignment="1">
      <alignment horizontal="left" vertical="center" shrinkToFit="1"/>
    </xf>
    <xf numFmtId="0" fontId="5" fillId="4" borderId="5" xfId="12" applyFont="1" applyFill="1" applyBorder="1" applyAlignment="1">
      <alignment horizontal="center" vertical="center" shrinkToFit="1"/>
    </xf>
    <xf numFmtId="0" fontId="5" fillId="4" borderId="6" xfId="12" applyFont="1" applyFill="1" applyBorder="1" applyAlignment="1">
      <alignment horizontal="center" vertical="center" wrapText="1" shrinkToFit="1" readingOrder="1"/>
    </xf>
    <xf numFmtId="0" fontId="5" fillId="4" borderId="8" xfId="12" applyFont="1" applyFill="1" applyBorder="1" applyAlignment="1">
      <alignment horizontal="center" vertical="center" wrapText="1" shrinkToFit="1" readingOrder="1"/>
    </xf>
    <xf numFmtId="0" fontId="5" fillId="0" borderId="5" xfId="10" applyFont="1" applyBorder="1" applyAlignment="1">
      <alignment shrinkToFit="1"/>
    </xf>
    <xf numFmtId="0" fontId="5" fillId="0" borderId="0" xfId="12" applyFont="1" applyFill="1" applyBorder="1" applyAlignment="1">
      <alignment horizontal="left" vertical="center" shrinkToFit="1"/>
    </xf>
    <xf numFmtId="38" fontId="5" fillId="0" borderId="0" xfId="1" applyFont="1" applyFill="1" applyBorder="1" applyAlignment="1">
      <alignment horizontal="right" vertical="center" wrapText="1"/>
    </xf>
    <xf numFmtId="0" fontId="5" fillId="0" borderId="117" xfId="12" applyFont="1" applyBorder="1" applyAlignment="1">
      <alignment horizontal="left" vertical="center" shrinkToFit="1"/>
    </xf>
    <xf numFmtId="38" fontId="5" fillId="0" borderId="0" xfId="1" applyFont="1" applyFill="1" applyBorder="1" applyAlignment="1">
      <alignment horizontal="right" vertical="center" shrinkToFit="1" readingOrder="1"/>
    </xf>
    <xf numFmtId="0" fontId="5" fillId="0" borderId="5" xfId="10" applyFont="1" applyBorder="1"/>
    <xf numFmtId="0" fontId="5" fillId="0" borderId="0" xfId="10" applyFont="1" applyFill="1" applyBorder="1"/>
    <xf numFmtId="0" fontId="5" fillId="0" borderId="0" xfId="12" applyFont="1" applyFill="1" applyBorder="1" applyAlignment="1">
      <alignment horizontal="center" vertical="center" wrapText="1" shrinkToFit="1" readingOrder="1"/>
    </xf>
    <xf numFmtId="0" fontId="5" fillId="0" borderId="0" xfId="11" applyFont="1" applyFill="1" applyBorder="1" applyAlignment="1">
      <alignment horizontal="center" vertical="center" wrapText="1"/>
    </xf>
    <xf numFmtId="0" fontId="5" fillId="3" borderId="149" xfId="10" applyFont="1" applyFill="1" applyBorder="1" applyAlignment="1">
      <alignment vertical="center" wrapText="1"/>
    </xf>
    <xf numFmtId="0" fontId="5" fillId="3" borderId="148" xfId="10" applyFont="1" applyFill="1" applyBorder="1" applyAlignment="1">
      <alignment vertical="center" wrapText="1"/>
    </xf>
    <xf numFmtId="0" fontId="5" fillId="3" borderId="143" xfId="10" applyFont="1" applyFill="1" applyBorder="1" applyAlignment="1">
      <alignment vertical="center" wrapText="1"/>
    </xf>
    <xf numFmtId="0" fontId="5" fillId="3" borderId="79" xfId="10" applyFont="1" applyFill="1" applyBorder="1" applyAlignment="1">
      <alignment vertical="center" wrapText="1"/>
    </xf>
    <xf numFmtId="0" fontId="5" fillId="0" borderId="0" xfId="12" applyFont="1" applyFill="1" applyBorder="1" applyAlignment="1">
      <alignment horizontal="center" vertical="center" shrinkToFit="1"/>
    </xf>
    <xf numFmtId="0" fontId="35" fillId="0" borderId="0" xfId="9" applyFont="1" applyFill="1" applyBorder="1" applyAlignment="1">
      <alignment horizontal="center" vertical="center"/>
    </xf>
    <xf numFmtId="0" fontId="5" fillId="3" borderId="14" xfId="10" applyFont="1" applyFill="1" applyBorder="1" applyAlignment="1">
      <alignment vertical="center" wrapText="1"/>
    </xf>
    <xf numFmtId="0" fontId="5" fillId="3" borderId="26" xfId="10" applyFont="1" applyFill="1" applyBorder="1" applyAlignment="1">
      <alignment vertical="center" wrapText="1"/>
    </xf>
    <xf numFmtId="0" fontId="9" fillId="0" borderId="0" xfId="9" applyFont="1">
      <alignment vertical="center"/>
    </xf>
    <xf numFmtId="0" fontId="9" fillId="0" borderId="0" xfId="9" applyFont="1" applyAlignment="1">
      <alignment vertical="center" wrapText="1"/>
    </xf>
    <xf numFmtId="0" fontId="6" fillId="4" borderId="160" xfId="10" applyFont="1" applyFill="1" applyBorder="1" applyAlignment="1">
      <alignment horizontal="center" vertical="center" wrapText="1"/>
    </xf>
    <xf numFmtId="0" fontId="6" fillId="4" borderId="159" xfId="10" applyFont="1" applyFill="1" applyBorder="1" applyAlignment="1">
      <alignment horizontal="center" vertical="center" wrapText="1"/>
    </xf>
    <xf numFmtId="38" fontId="5" fillId="2" borderId="123" xfId="1" applyFont="1" applyFill="1" applyBorder="1" applyAlignment="1">
      <alignment horizontal="right" vertical="center" wrapText="1"/>
    </xf>
    <xf numFmtId="38" fontId="5" fillId="2" borderId="122" xfId="1" applyFont="1" applyFill="1" applyBorder="1" applyAlignment="1">
      <alignment horizontal="right" vertical="center" wrapText="1"/>
    </xf>
    <xf numFmtId="0" fontId="85" fillId="0" borderId="0" xfId="10" applyFont="1" applyFill="1" applyBorder="1" applyAlignment="1">
      <alignment horizontal="left" vertical="center" shrinkToFit="1"/>
    </xf>
    <xf numFmtId="0" fontId="5" fillId="4" borderId="7" xfId="12" applyFont="1" applyFill="1" applyBorder="1" applyAlignment="1">
      <alignment horizontal="center" vertical="center" wrapText="1" shrinkToFit="1" readingOrder="1"/>
    </xf>
    <xf numFmtId="0" fontId="5" fillId="4" borderId="6" xfId="11" applyFont="1" applyFill="1" applyBorder="1" applyAlignment="1">
      <alignment horizontal="center" vertical="center" wrapText="1"/>
    </xf>
    <xf numFmtId="0" fontId="5" fillId="4" borderId="8" xfId="11" applyFont="1" applyFill="1" applyBorder="1" applyAlignment="1">
      <alignment horizontal="center" vertical="center" wrapText="1"/>
    </xf>
    <xf numFmtId="38" fontId="5" fillId="2" borderId="6" xfId="1" applyFont="1" applyFill="1" applyBorder="1" applyAlignment="1">
      <alignment horizontal="right" vertical="center" wrapText="1"/>
    </xf>
    <xf numFmtId="38" fontId="5" fillId="2" borderId="8" xfId="1" applyFont="1" applyFill="1" applyBorder="1" applyAlignment="1">
      <alignment horizontal="right" vertical="center" wrapText="1"/>
    </xf>
    <xf numFmtId="0" fontId="5" fillId="0" borderId="0" xfId="10" applyFont="1" applyFill="1" applyBorder="1" applyAlignment="1">
      <alignment shrinkToFit="1"/>
    </xf>
    <xf numFmtId="0" fontId="5" fillId="0" borderId="12" xfId="12" applyFont="1" applyBorder="1" applyAlignment="1">
      <alignment horizontal="left" vertical="center" shrinkToFit="1"/>
    </xf>
    <xf numFmtId="38" fontId="5" fillId="2" borderId="116" xfId="1" applyFont="1" applyFill="1" applyBorder="1" applyAlignment="1">
      <alignment horizontal="right" vertical="center" shrinkToFit="1" readingOrder="1"/>
    </xf>
    <xf numFmtId="38" fontId="5" fillId="2" borderId="115" xfId="1" applyFont="1" applyFill="1" applyBorder="1" applyAlignment="1">
      <alignment horizontal="right" vertical="center" shrinkToFit="1" readingOrder="1"/>
    </xf>
    <xf numFmtId="0" fontId="34" fillId="0" borderId="159" xfId="5" applyFont="1" applyFill="1" applyBorder="1">
      <alignment vertical="center"/>
    </xf>
    <xf numFmtId="0" fontId="34" fillId="0" borderId="176" xfId="5" applyFont="1" applyFill="1" applyBorder="1">
      <alignment vertical="center"/>
    </xf>
    <xf numFmtId="0" fontId="5" fillId="0" borderId="1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5" xfId="0" applyFont="1" applyBorder="1" applyAlignment="1">
      <alignment horizontal="center" vertical="center" textRotation="255"/>
    </xf>
    <xf numFmtId="0" fontId="34" fillId="0" borderId="159" xfId="5" applyFont="1" applyBorder="1">
      <alignment vertical="center"/>
    </xf>
    <xf numFmtId="0" fontId="34" fillId="0" borderId="176" xfId="5" applyFont="1" applyBorder="1">
      <alignment vertical="center"/>
    </xf>
    <xf numFmtId="0" fontId="58" fillId="15" borderId="0" xfId="0" applyFont="1" applyFill="1">
      <alignment vertical="center"/>
    </xf>
    <xf numFmtId="0" fontId="58" fillId="15" borderId="0" xfId="0" applyFont="1" applyFill="1" applyAlignment="1">
      <alignment horizontal="left" vertical="center"/>
    </xf>
    <xf numFmtId="0" fontId="6" fillId="3" borderId="26" xfId="2" applyFont="1" applyFill="1" applyBorder="1" applyAlignment="1">
      <alignment horizontal="left" vertical="center"/>
    </xf>
    <xf numFmtId="0" fontId="58" fillId="3" borderId="0" xfId="0" applyFont="1" applyFill="1" applyAlignment="1">
      <alignment horizontal="right" vertical="center"/>
    </xf>
    <xf numFmtId="208" fontId="58" fillId="0" borderId="0" xfId="2" applyNumberFormat="1" applyFont="1" applyAlignment="1">
      <alignment horizontal="right"/>
    </xf>
    <xf numFmtId="0" fontId="7" fillId="0" borderId="0" xfId="2" applyFont="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6" fillId="15" borderId="6" xfId="0" applyFont="1" applyFill="1" applyBorder="1" applyAlignment="1">
      <alignment horizontal="center" vertical="center"/>
    </xf>
    <xf numFmtId="0" fontId="6" fillId="15" borderId="7" xfId="0" applyFont="1" applyFill="1" applyBorder="1" applyAlignment="1">
      <alignment horizontal="center" vertical="center"/>
    </xf>
    <xf numFmtId="0" fontId="6" fillId="15" borderId="8" xfId="0" applyFont="1" applyFill="1" applyBorder="1" applyAlignment="1">
      <alignment horizontal="center" vertical="center"/>
    </xf>
    <xf numFmtId="0" fontId="5" fillId="4" borderId="12" xfId="2" applyFont="1" applyFill="1" applyBorder="1" applyAlignment="1">
      <alignment horizontal="center" vertical="center" textRotation="255" wrapText="1"/>
    </xf>
    <xf numFmtId="0" fontId="5" fillId="4" borderId="29" xfId="2" applyFont="1" applyFill="1" applyBorder="1" applyAlignment="1">
      <alignment horizontal="center" vertical="center" textRotation="255" wrapText="1"/>
    </xf>
    <xf numFmtId="0" fontId="5" fillId="4" borderId="16" xfId="2" applyFont="1" applyFill="1" applyBorder="1" applyAlignment="1">
      <alignment horizontal="center" vertical="center" textRotation="255" wrapText="1"/>
    </xf>
    <xf numFmtId="0" fontId="5" fillId="0" borderId="26" xfId="2" applyFont="1" applyBorder="1" applyAlignment="1">
      <alignment vertical="center" wrapText="1"/>
    </xf>
    <xf numFmtId="0" fontId="5" fillId="0" borderId="15" xfId="2" applyFont="1" applyBorder="1" applyAlignment="1">
      <alignment vertical="center" wrapText="1"/>
    </xf>
    <xf numFmtId="223" fontId="89" fillId="15" borderId="14" xfId="1" applyNumberFormat="1" applyFont="1" applyFill="1" applyBorder="1" applyAlignment="1">
      <alignment horizontal="right" vertical="center"/>
    </xf>
    <xf numFmtId="223" fontId="89" fillId="15" borderId="26" xfId="1" applyNumberFormat="1" applyFont="1" applyFill="1" applyBorder="1" applyAlignment="1">
      <alignment horizontal="right" vertical="center"/>
    </xf>
    <xf numFmtId="223" fontId="89" fillId="15" borderId="15" xfId="1" applyNumberFormat="1" applyFont="1" applyFill="1" applyBorder="1" applyAlignment="1">
      <alignment horizontal="right" vertical="center"/>
    </xf>
    <xf numFmtId="38" fontId="5" fillId="0" borderId="14" xfId="1" applyFont="1" applyFill="1" applyBorder="1" applyAlignment="1">
      <alignment horizontal="left" vertical="center" wrapText="1"/>
    </xf>
    <xf numFmtId="38" fontId="5" fillId="0" borderId="26" xfId="1" applyFont="1" applyFill="1" applyBorder="1" applyAlignment="1">
      <alignment horizontal="left" vertical="center" wrapText="1"/>
    </xf>
    <xf numFmtId="38" fontId="5" fillId="0" borderId="15" xfId="1" applyFont="1" applyFill="1" applyBorder="1" applyAlignment="1">
      <alignment horizontal="left" vertical="center" wrapText="1"/>
    </xf>
    <xf numFmtId="0" fontId="5" fillId="0" borderId="7" xfId="2" applyFont="1" applyBorder="1" applyAlignment="1">
      <alignment vertical="center" wrapText="1"/>
    </xf>
    <xf numFmtId="0" fontId="5" fillId="0" borderId="8" xfId="2" applyFont="1" applyBorder="1" applyAlignment="1">
      <alignment vertical="center" wrapText="1"/>
    </xf>
    <xf numFmtId="223" fontId="89" fillId="15" borderId="6" xfId="1" applyNumberFormat="1" applyFont="1" applyFill="1" applyBorder="1" applyAlignment="1">
      <alignment horizontal="right" vertical="center"/>
    </xf>
    <xf numFmtId="223" fontId="89" fillId="15" borderId="7" xfId="1" applyNumberFormat="1" applyFont="1" applyFill="1" applyBorder="1" applyAlignment="1">
      <alignment horizontal="right" vertical="center"/>
    </xf>
    <xf numFmtId="223" fontId="89" fillId="15" borderId="8" xfId="1" applyNumberFormat="1" applyFont="1" applyFill="1" applyBorder="1" applyAlignment="1">
      <alignment horizontal="right" vertical="center"/>
    </xf>
    <xf numFmtId="38" fontId="5" fillId="0" borderId="6" xfId="1" applyFont="1" applyFill="1" applyBorder="1" applyAlignment="1">
      <alignment horizontal="left" vertical="center" wrapText="1"/>
    </xf>
    <xf numFmtId="38" fontId="5" fillId="0" borderId="7" xfId="1" applyFont="1" applyFill="1" applyBorder="1" applyAlignment="1">
      <alignment horizontal="left" vertical="center" wrapText="1"/>
    </xf>
    <xf numFmtId="38" fontId="5" fillId="0" borderId="8" xfId="1" applyFont="1" applyFill="1" applyBorder="1" applyAlignment="1">
      <alignment horizontal="left" vertical="center" wrapText="1"/>
    </xf>
    <xf numFmtId="223" fontId="89" fillId="15" borderId="119" xfId="1" applyNumberFormat="1" applyFont="1" applyFill="1" applyBorder="1" applyAlignment="1">
      <alignment horizontal="right" vertical="center"/>
    </xf>
    <xf numFmtId="223" fontId="89" fillId="15" borderId="184" xfId="1" applyNumberFormat="1" applyFont="1" applyFill="1" applyBorder="1" applyAlignment="1">
      <alignment horizontal="right" vertical="center"/>
    </xf>
    <xf numFmtId="223" fontId="89" fillId="15" borderId="118" xfId="1" applyNumberFormat="1" applyFont="1" applyFill="1" applyBorder="1" applyAlignment="1">
      <alignment horizontal="right" vertical="center"/>
    </xf>
    <xf numFmtId="38" fontId="5" fillId="0" borderId="10" xfId="1" applyFont="1" applyFill="1" applyBorder="1" applyAlignment="1">
      <alignment horizontal="left" vertical="center" wrapText="1"/>
    </xf>
    <xf numFmtId="38" fontId="5" fillId="0" borderId="17" xfId="1" applyFont="1" applyFill="1" applyBorder="1" applyAlignment="1">
      <alignment horizontal="left" vertical="center" wrapText="1"/>
    </xf>
    <xf numFmtId="38" fontId="5" fillId="0" borderId="11" xfId="1" applyFont="1" applyFill="1" applyBorder="1" applyAlignment="1">
      <alignment horizontal="left" vertical="center" wrapText="1"/>
    </xf>
    <xf numFmtId="0" fontId="5" fillId="0" borderId="116" xfId="0" applyFont="1" applyBorder="1">
      <alignment vertical="center"/>
    </xf>
    <xf numFmtId="0" fontId="5" fillId="0" borderId="183" xfId="0" applyFont="1" applyBorder="1">
      <alignment vertical="center"/>
    </xf>
    <xf numFmtId="0" fontId="5" fillId="0" borderId="115" xfId="0" applyFont="1" applyBorder="1">
      <alignment vertical="center"/>
    </xf>
    <xf numFmtId="223" fontId="89" fillId="2" borderId="117" xfId="1" applyNumberFormat="1" applyFont="1" applyFill="1" applyBorder="1" applyAlignment="1">
      <alignment horizontal="right" vertical="center"/>
    </xf>
    <xf numFmtId="38" fontId="5" fillId="0" borderId="116" xfId="1" applyFont="1" applyFill="1" applyBorder="1" applyAlignment="1">
      <alignment horizontal="left" vertical="center" wrapText="1"/>
    </xf>
    <xf numFmtId="38" fontId="5" fillId="0" borderId="183" xfId="1" applyFont="1" applyFill="1" applyBorder="1" applyAlignment="1">
      <alignment horizontal="left" vertical="center" wrapText="1"/>
    </xf>
    <xf numFmtId="38" fontId="5" fillId="0" borderId="115" xfId="1" applyFont="1" applyFill="1" applyBorder="1" applyAlignment="1">
      <alignment horizontal="left" vertical="center" wrapText="1"/>
    </xf>
    <xf numFmtId="0" fontId="5" fillId="0" borderId="116" xfId="0" applyFont="1" applyBorder="1" applyAlignment="1">
      <alignment horizontal="center" vertical="center"/>
    </xf>
    <xf numFmtId="0" fontId="5" fillId="0" borderId="183" xfId="0" applyFont="1" applyBorder="1" applyAlignment="1">
      <alignment horizontal="center" vertical="center"/>
    </xf>
    <xf numFmtId="0" fontId="5" fillId="0" borderId="115" xfId="0" applyFont="1" applyBorder="1" applyAlignment="1">
      <alignment horizontal="center" vertical="center"/>
    </xf>
    <xf numFmtId="224" fontId="5" fillId="4" borderId="5" xfId="0" applyNumberFormat="1" applyFont="1" applyFill="1" applyBorder="1" applyAlignment="1">
      <alignment horizontal="center" vertical="center"/>
    </xf>
    <xf numFmtId="0" fontId="5" fillId="0" borderId="26" xfId="2" applyFont="1" applyBorder="1" applyAlignment="1">
      <alignment horizontal="left" vertical="center" wrapText="1"/>
    </xf>
    <xf numFmtId="0" fontId="5" fillId="0" borderId="15" xfId="2" applyFont="1" applyBorder="1" applyAlignment="1">
      <alignment horizontal="left" vertical="center" wrapText="1"/>
    </xf>
    <xf numFmtId="223" fontId="89" fillId="2" borderId="14" xfId="1" applyNumberFormat="1" applyFont="1" applyFill="1" applyBorder="1" applyAlignment="1">
      <alignment horizontal="right" vertical="center"/>
    </xf>
    <xf numFmtId="223" fontId="89" fillId="2" borderId="26" xfId="1" applyNumberFormat="1" applyFont="1" applyFill="1" applyBorder="1" applyAlignment="1">
      <alignment horizontal="right" vertical="center"/>
    </xf>
    <xf numFmtId="223" fontId="89" fillId="2" borderId="15" xfId="1" applyNumberFormat="1" applyFont="1" applyFill="1" applyBorder="1" applyAlignment="1">
      <alignment horizontal="right" vertical="center"/>
    </xf>
    <xf numFmtId="0" fontId="5" fillId="0" borderId="7" xfId="2" applyFont="1" applyBorder="1" applyAlignment="1">
      <alignment horizontal="left" vertical="center" wrapText="1"/>
    </xf>
    <xf numFmtId="0" fontId="5" fillId="0" borderId="8" xfId="2" applyFont="1" applyBorder="1" applyAlignment="1">
      <alignment horizontal="left" vertical="center" wrapText="1"/>
    </xf>
    <xf numFmtId="38" fontId="9" fillId="3" borderId="6" xfId="1" applyFont="1" applyFill="1" applyBorder="1" applyAlignment="1">
      <alignment horizontal="left" vertical="center" wrapText="1"/>
    </xf>
    <xf numFmtId="38" fontId="9" fillId="3" borderId="7" xfId="1" applyFont="1" applyFill="1" applyBorder="1" applyAlignment="1">
      <alignment horizontal="left" vertical="center" wrapText="1"/>
    </xf>
    <xf numFmtId="38" fontId="9" fillId="3" borderId="8" xfId="1" applyFont="1" applyFill="1" applyBorder="1" applyAlignment="1">
      <alignment horizontal="left" vertical="center" wrapText="1"/>
    </xf>
    <xf numFmtId="0" fontId="5" fillId="0" borderId="7" xfId="2" applyFont="1" applyBorder="1" applyAlignment="1">
      <alignment horizontal="left" vertical="center"/>
    </xf>
    <xf numFmtId="0" fontId="5" fillId="0" borderId="8" xfId="2" applyFont="1" applyBorder="1" applyAlignment="1">
      <alignment horizontal="left" vertical="center"/>
    </xf>
    <xf numFmtId="223" fontId="89" fillId="2" borderId="6" xfId="1" applyNumberFormat="1" applyFont="1" applyFill="1" applyBorder="1" applyAlignment="1">
      <alignment horizontal="right" vertical="center"/>
    </xf>
    <xf numFmtId="223" fontId="89" fillId="2" borderId="7" xfId="1" applyNumberFormat="1" applyFont="1" applyFill="1" applyBorder="1" applyAlignment="1">
      <alignment horizontal="right" vertical="center"/>
    </xf>
    <xf numFmtId="223" fontId="89" fillId="2" borderId="8" xfId="1" applyNumberFormat="1" applyFont="1" applyFill="1" applyBorder="1" applyAlignment="1">
      <alignment horizontal="right" vertical="center"/>
    </xf>
    <xf numFmtId="0" fontId="6" fillId="4" borderId="7" xfId="0" applyFont="1" applyFill="1" applyBorder="1" applyAlignment="1">
      <alignment horizontal="center" vertical="center"/>
    </xf>
    <xf numFmtId="0" fontId="6" fillId="3" borderId="7" xfId="0" applyFont="1" applyFill="1" applyBorder="1" applyAlignment="1">
      <alignment horizontal="center" vertical="center"/>
    </xf>
    <xf numFmtId="0" fontId="88" fillId="0" borderId="0" xfId="0" applyFont="1" applyAlignment="1"/>
    <xf numFmtId="0" fontId="5" fillId="0" borderId="5" xfId="0" applyFont="1" applyBorder="1" applyAlignment="1">
      <alignment horizontal="center" vertical="center" textRotation="255"/>
    </xf>
    <xf numFmtId="0" fontId="5" fillId="4" borderId="12" xfId="0" applyFont="1" applyFill="1" applyBorder="1" applyAlignment="1">
      <alignment horizontal="center" vertical="center"/>
    </xf>
    <xf numFmtId="0" fontId="5" fillId="4" borderId="16"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6" xfId="0" applyFont="1" applyFill="1" applyBorder="1" applyAlignment="1">
      <alignment horizontal="center" vertical="center"/>
    </xf>
    <xf numFmtId="0" fontId="9" fillId="3" borderId="164" xfId="0" applyFont="1" applyFill="1" applyBorder="1" applyAlignment="1">
      <alignment vertical="center" wrapText="1"/>
    </xf>
    <xf numFmtId="0" fontId="9" fillId="3" borderId="17" xfId="0" applyFont="1" applyFill="1" applyBorder="1" applyAlignment="1">
      <alignment vertical="center" wrapText="1"/>
    </xf>
    <xf numFmtId="0" fontId="9" fillId="3" borderId="11" xfId="0" applyFont="1" applyFill="1" applyBorder="1" applyAlignment="1">
      <alignment vertical="center" wrapText="1"/>
    </xf>
    <xf numFmtId="0" fontId="9" fillId="3" borderId="162" xfId="0" applyFont="1" applyFill="1" applyBorder="1" applyAlignment="1">
      <alignment vertical="center" wrapText="1"/>
    </xf>
    <xf numFmtId="0" fontId="9" fillId="3" borderId="26" xfId="0" applyFont="1" applyFill="1" applyBorder="1" applyAlignment="1">
      <alignment vertical="center" wrapText="1"/>
    </xf>
    <xf numFmtId="0" fontId="9" fillId="3" borderId="15" xfId="0" applyFont="1" applyFill="1" applyBorder="1" applyAlignment="1">
      <alignment vertical="center" wrapText="1"/>
    </xf>
    <xf numFmtId="0" fontId="6" fillId="2" borderId="180" xfId="0" applyFont="1" applyFill="1" applyBorder="1" applyAlignment="1">
      <alignment horizontal="center" vertical="center"/>
    </xf>
    <xf numFmtId="0" fontId="6" fillId="2" borderId="154" xfId="0" applyFont="1" applyFill="1" applyBorder="1" applyAlignment="1">
      <alignment horizontal="center" vertical="center"/>
    </xf>
    <xf numFmtId="0" fontId="34" fillId="0" borderId="113" xfId="5" applyFont="1" applyBorder="1">
      <alignment vertical="center"/>
    </xf>
    <xf numFmtId="0" fontId="34" fillId="0" borderId="179" xfId="5" applyFont="1" applyBorder="1">
      <alignment vertical="center"/>
    </xf>
    <xf numFmtId="0" fontId="34" fillId="0" borderId="111" xfId="5" applyFont="1" applyBorder="1">
      <alignment vertical="center"/>
    </xf>
    <xf numFmtId="0" fontId="34" fillId="0" borderId="178" xfId="5" applyFont="1" applyBorder="1">
      <alignment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Alignment="1">
      <alignment horizontal="center" vertical="center" wrapText="1"/>
    </xf>
    <xf numFmtId="0" fontId="5" fillId="0" borderId="171" xfId="0" applyFont="1" applyBorder="1" applyAlignment="1">
      <alignment horizontal="center" vertical="center" wrapText="1"/>
    </xf>
    <xf numFmtId="0" fontId="34" fillId="0" borderId="168" xfId="5" applyFont="1" applyBorder="1">
      <alignment vertical="center"/>
    </xf>
    <xf numFmtId="0" fontId="34" fillId="0" borderId="148" xfId="5" applyFont="1" applyBorder="1">
      <alignment vertical="center"/>
    </xf>
    <xf numFmtId="0" fontId="34" fillId="0" borderId="166" xfId="5" applyFont="1" applyBorder="1">
      <alignment vertical="center"/>
    </xf>
    <xf numFmtId="0" fontId="5" fillId="0" borderId="114" xfId="5" applyFont="1" applyBorder="1" applyAlignment="1">
      <alignment vertical="center" wrapText="1"/>
    </xf>
    <xf numFmtId="0" fontId="5" fillId="0" borderId="113" xfId="5" applyFont="1" applyBorder="1">
      <alignment vertical="center"/>
    </xf>
    <xf numFmtId="0" fontId="5" fillId="0" borderId="181" xfId="5" applyFont="1" applyBorder="1">
      <alignment vertical="center"/>
    </xf>
    <xf numFmtId="0" fontId="5" fillId="0" borderId="112" xfId="5" applyFont="1" applyBorder="1">
      <alignment vertical="center"/>
    </xf>
    <xf numFmtId="0" fontId="5" fillId="0" borderId="111" xfId="5" applyFont="1" applyBorder="1">
      <alignment vertical="center"/>
    </xf>
    <xf numFmtId="0" fontId="5" fillId="0" borderId="169" xfId="5" applyFont="1" applyBorder="1">
      <alignment vertical="center"/>
    </xf>
    <xf numFmtId="181" fontId="17" fillId="3" borderId="26" xfId="0" applyNumberFormat="1" applyFont="1" applyFill="1" applyBorder="1">
      <alignment vertical="center"/>
    </xf>
    <xf numFmtId="181" fontId="17" fillId="3" borderId="15" xfId="0" applyNumberFormat="1" applyFont="1" applyFill="1" applyBorder="1">
      <alignment vertical="center"/>
    </xf>
    <xf numFmtId="0" fontId="34" fillId="0" borderId="177" xfId="5" applyFont="1" applyBorder="1">
      <alignment vertical="center"/>
    </xf>
    <xf numFmtId="0" fontId="9" fillId="3" borderId="10" xfId="0" applyFont="1" applyFill="1" applyBorder="1" applyAlignment="1">
      <alignment vertical="center" wrapText="1"/>
    </xf>
    <xf numFmtId="0" fontId="34" fillId="0" borderId="114" xfId="5" applyFont="1" applyBorder="1">
      <alignment vertical="center"/>
    </xf>
    <xf numFmtId="0" fontId="34" fillId="0" borderId="181" xfId="5" applyFont="1" applyBorder="1">
      <alignment vertical="center"/>
    </xf>
    <xf numFmtId="0" fontId="34" fillId="0" borderId="112" xfId="5" applyFont="1" applyBorder="1">
      <alignment vertical="center"/>
    </xf>
    <xf numFmtId="0" fontId="34" fillId="0" borderId="169" xfId="5" applyFont="1" applyBorder="1">
      <alignment vertical="center"/>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34" fillId="0" borderId="143" xfId="5" applyFont="1" applyBorder="1">
      <alignment vertical="center"/>
    </xf>
    <xf numFmtId="0" fontId="34" fillId="0" borderId="78" xfId="5" applyFont="1" applyBorder="1">
      <alignment vertical="center"/>
    </xf>
    <xf numFmtId="0" fontId="34" fillId="0" borderId="79" xfId="5" applyFont="1" applyBorder="1">
      <alignment vertical="center"/>
    </xf>
    <xf numFmtId="0" fontId="5" fillId="0" borderId="77" xfId="0" applyFont="1" applyBorder="1" applyAlignment="1">
      <alignment vertical="center" wrapText="1"/>
    </xf>
    <xf numFmtId="0" fontId="5" fillId="0" borderId="78" xfId="0" applyFont="1" applyBorder="1" applyAlignment="1">
      <alignment vertical="center" wrapText="1"/>
    </xf>
    <xf numFmtId="0" fontId="5" fillId="0" borderId="170" xfId="0" applyFont="1" applyBorder="1" applyAlignment="1">
      <alignment vertical="center" wrapText="1"/>
    </xf>
    <xf numFmtId="0" fontId="5" fillId="0" borderId="168" xfId="0" quotePrefix="1" applyFont="1" applyBorder="1">
      <alignment vertical="center"/>
    </xf>
    <xf numFmtId="0" fontId="5" fillId="0" borderId="148" xfId="0" quotePrefix="1" applyFont="1" applyBorder="1">
      <alignment vertical="center"/>
    </xf>
    <xf numFmtId="0" fontId="5" fillId="0" borderId="167" xfId="0" quotePrefix="1" applyFont="1" applyBorder="1">
      <alignment vertical="center"/>
    </xf>
    <xf numFmtId="207" fontId="5" fillId="2" borderId="149" xfId="0" applyNumberFormat="1" applyFont="1" applyFill="1" applyBorder="1" applyAlignment="1">
      <alignment vertical="center" wrapText="1"/>
    </xf>
    <xf numFmtId="207" fontId="5" fillId="2" borderId="148" xfId="0" applyNumberFormat="1" applyFont="1" applyFill="1" applyBorder="1" applyAlignment="1">
      <alignment vertical="center" wrapText="1"/>
    </xf>
    <xf numFmtId="207" fontId="5" fillId="2" borderId="166" xfId="0" applyNumberFormat="1" applyFont="1" applyFill="1" applyBorder="1" applyAlignment="1">
      <alignment vertical="center" wrapText="1"/>
    </xf>
    <xf numFmtId="0" fontId="27" fillId="4" borderId="107" xfId="0" applyFont="1" applyFill="1" applyBorder="1" applyAlignment="1">
      <alignment vertical="center" textRotation="255" wrapText="1"/>
    </xf>
    <xf numFmtId="0" fontId="27" fillId="4" borderId="171" xfId="0" applyFont="1" applyFill="1" applyBorder="1" applyAlignment="1">
      <alignment vertical="center" textRotation="255" wrapText="1"/>
    </xf>
    <xf numFmtId="0" fontId="27" fillId="4" borderId="112" xfId="0" applyFont="1" applyFill="1" applyBorder="1" applyAlignment="1">
      <alignment vertical="center" textRotation="255" wrapText="1"/>
    </xf>
    <xf numFmtId="0" fontId="27" fillId="4" borderId="169" xfId="0" applyFont="1" applyFill="1" applyBorder="1" applyAlignment="1">
      <alignment vertical="center" textRotation="255" wrapText="1"/>
    </xf>
    <xf numFmtId="0" fontId="5" fillId="0" borderId="174" xfId="0" applyFont="1" applyBorder="1" applyAlignment="1">
      <alignment vertical="center" wrapText="1"/>
    </xf>
    <xf numFmtId="0" fontId="5" fillId="0" borderId="26" xfId="0" applyFont="1" applyBorder="1" applyAlignment="1">
      <alignment vertical="center" wrapText="1"/>
    </xf>
    <xf numFmtId="0" fontId="5" fillId="0" borderId="173" xfId="0" applyFont="1" applyBorder="1" applyAlignment="1">
      <alignment vertical="center" wrapText="1"/>
    </xf>
    <xf numFmtId="0" fontId="5" fillId="0" borderId="6"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26" xfId="0" applyFont="1" applyBorder="1" applyAlignment="1">
      <alignment horizontal="center" vertical="center"/>
    </xf>
    <xf numFmtId="0" fontId="5" fillId="0" borderId="1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73" xfId="0" applyFont="1" applyBorder="1" applyAlignment="1">
      <alignment horizontal="center" vertical="center" wrapText="1"/>
    </xf>
    <xf numFmtId="0" fontId="34" fillId="0" borderId="6" xfId="5" applyFont="1" applyBorder="1">
      <alignment vertical="center"/>
    </xf>
    <xf numFmtId="0" fontId="34" fillId="0" borderId="7" xfId="5" applyFont="1" applyBorder="1">
      <alignment vertical="center"/>
    </xf>
    <xf numFmtId="0" fontId="34" fillId="0" borderId="8" xfId="5" applyFont="1" applyBorder="1">
      <alignment vertical="center"/>
    </xf>
    <xf numFmtId="0" fontId="34" fillId="0" borderId="10" xfId="5" applyFont="1" applyBorder="1">
      <alignment vertical="center"/>
    </xf>
    <xf numFmtId="0" fontId="34" fillId="0" borderId="17" xfId="5" applyFont="1" applyBorder="1">
      <alignment vertical="center"/>
    </xf>
    <xf numFmtId="0" fontId="34" fillId="0" borderId="11" xfId="5" applyFont="1" applyBorder="1">
      <alignment vertical="center"/>
    </xf>
    <xf numFmtId="0" fontId="34" fillId="0" borderId="14" xfId="5" applyFont="1" applyBorder="1">
      <alignment vertical="center"/>
    </xf>
    <xf numFmtId="0" fontId="34" fillId="0" borderId="26" xfId="5" applyFont="1" applyBorder="1">
      <alignment vertical="center"/>
    </xf>
    <xf numFmtId="0" fontId="34" fillId="0" borderId="15" xfId="5" applyFont="1" applyBorder="1">
      <alignment vertical="center"/>
    </xf>
    <xf numFmtId="0" fontId="12" fillId="4" borderId="16" xfId="0" applyFont="1" applyFill="1" applyBorder="1" applyAlignment="1">
      <alignment horizontal="center" vertical="center" textRotation="255"/>
    </xf>
    <xf numFmtId="0" fontId="12" fillId="4" borderId="5" xfId="0" applyFont="1" applyFill="1" applyBorder="1" applyAlignment="1">
      <alignment horizontal="center" vertical="center" textRotation="255"/>
    </xf>
    <xf numFmtId="0" fontId="5" fillId="0" borderId="10"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208" fontId="34" fillId="2" borderId="6" xfId="5" applyNumberFormat="1" applyFont="1" applyFill="1" applyBorder="1" applyAlignment="1">
      <alignment vertical="center" wrapText="1"/>
    </xf>
    <xf numFmtId="208" fontId="34" fillId="2" borderId="7" xfId="5" applyNumberFormat="1" applyFont="1" applyFill="1" applyBorder="1" applyAlignment="1">
      <alignment vertical="center" wrapText="1"/>
    </xf>
    <xf numFmtId="208" fontId="34" fillId="2" borderId="8" xfId="5" applyNumberFormat="1" applyFont="1" applyFill="1" applyBorder="1" applyAlignment="1">
      <alignment vertical="center" wrapText="1"/>
    </xf>
    <xf numFmtId="0" fontId="12" fillId="4" borderId="12" xfId="0" applyFont="1" applyFill="1" applyBorder="1" applyAlignment="1">
      <alignment horizontal="center" vertical="center" textRotation="255"/>
    </xf>
    <xf numFmtId="0" fontId="12" fillId="4" borderId="29" xfId="0" applyFont="1" applyFill="1" applyBorder="1" applyAlignment="1">
      <alignment horizontal="center" vertical="center" textRotation="255"/>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4" fillId="0" borderId="6" xfId="0" applyFont="1" applyBorder="1" applyAlignment="1">
      <alignment vertical="center" wrapText="1"/>
    </xf>
    <xf numFmtId="0" fontId="34" fillId="0" borderId="7" xfId="0" applyFont="1" applyBorder="1" applyAlignment="1">
      <alignment vertical="center" wrapText="1"/>
    </xf>
    <xf numFmtId="0" fontId="34" fillId="0" borderId="8" xfId="0" applyFont="1" applyBorder="1" applyAlignment="1">
      <alignment vertical="center" wrapText="1"/>
    </xf>
    <xf numFmtId="220" fontId="75" fillId="14" borderId="6" xfId="5" applyNumberFormat="1" applyFont="1" applyFill="1" applyBorder="1">
      <alignment vertical="center"/>
    </xf>
    <xf numFmtId="220" fontId="75" fillId="14" borderId="7" xfId="5" applyNumberFormat="1" applyFont="1" applyFill="1" applyBorder="1">
      <alignment vertical="center"/>
    </xf>
    <xf numFmtId="220" fontId="75" fillId="14" borderId="8" xfId="5" applyNumberFormat="1" applyFont="1" applyFill="1" applyBorder="1">
      <alignment vertical="center"/>
    </xf>
    <xf numFmtId="0" fontId="27" fillId="0" borderId="5" xfId="0" applyFont="1" applyBorder="1" applyAlignment="1">
      <alignment horizontal="center" vertical="center"/>
    </xf>
    <xf numFmtId="0" fontId="9" fillId="3" borderId="6" xfId="0" applyFont="1" applyFill="1" applyBorder="1">
      <alignment vertical="center"/>
    </xf>
    <xf numFmtId="0" fontId="9" fillId="3" borderId="7" xfId="0" applyFont="1" applyFill="1" applyBorder="1">
      <alignment vertical="center"/>
    </xf>
    <xf numFmtId="0" fontId="9" fillId="3" borderId="8" xfId="0" applyFont="1" applyFill="1" applyBorder="1">
      <alignment vertical="center"/>
    </xf>
    <xf numFmtId="0" fontId="12" fillId="4" borderId="10" xfId="2" applyFont="1" applyFill="1" applyBorder="1" applyAlignment="1">
      <alignment horizontal="center" vertical="center" textRotation="255" wrapText="1"/>
    </xf>
    <xf numFmtId="0" fontId="12" fillId="4" borderId="17" xfId="2" applyFont="1" applyFill="1" applyBorder="1" applyAlignment="1">
      <alignment horizontal="center" vertical="center" textRotation="255" wrapText="1"/>
    </xf>
    <xf numFmtId="0" fontId="12" fillId="4" borderId="11" xfId="2" applyFont="1" applyFill="1" applyBorder="1" applyAlignment="1">
      <alignment horizontal="center" vertical="center" textRotation="255" wrapText="1"/>
    </xf>
    <xf numFmtId="0" fontId="12" fillId="4" borderId="13" xfId="2" applyFont="1" applyFill="1" applyBorder="1" applyAlignment="1">
      <alignment horizontal="center" vertical="center" textRotation="255" wrapText="1"/>
    </xf>
    <xf numFmtId="0" fontId="12" fillId="4" borderId="0" xfId="2" applyFont="1" applyFill="1" applyAlignment="1">
      <alignment horizontal="center" vertical="center" textRotation="255" wrapText="1"/>
    </xf>
    <xf numFmtId="0" fontId="12" fillId="4" borderId="20" xfId="2" applyFont="1" applyFill="1" applyBorder="1" applyAlignment="1">
      <alignment horizontal="center" vertical="center" textRotation="255" wrapText="1"/>
    </xf>
    <xf numFmtId="0" fontId="12" fillId="4" borderId="14" xfId="2" applyFont="1" applyFill="1" applyBorder="1" applyAlignment="1">
      <alignment horizontal="center" vertical="center" textRotation="255" wrapText="1"/>
    </xf>
    <xf numFmtId="0" fontId="12" fillId="4" borderId="26" xfId="2" applyFont="1" applyFill="1" applyBorder="1" applyAlignment="1">
      <alignment horizontal="center" vertical="center" textRotation="255" wrapText="1"/>
    </xf>
    <xf numFmtId="0" fontId="12" fillId="4" borderId="15" xfId="2" applyFont="1" applyFill="1" applyBorder="1" applyAlignment="1">
      <alignment horizontal="center" vertical="center" textRotation="255" wrapText="1"/>
    </xf>
    <xf numFmtId="0" fontId="34" fillId="0" borderId="6" xfId="0" applyFont="1" applyBorder="1">
      <alignment vertical="center"/>
    </xf>
    <xf numFmtId="0" fontId="34" fillId="0" borderId="7" xfId="0" applyFont="1" applyBorder="1">
      <alignment vertical="center"/>
    </xf>
    <xf numFmtId="0" fontId="34" fillId="0" borderId="8" xfId="0" applyFont="1" applyBorder="1">
      <alignment vertical="center"/>
    </xf>
    <xf numFmtId="0" fontId="12" fillId="0" borderId="26" xfId="2" applyFont="1" applyBorder="1" applyAlignment="1">
      <alignment horizontal="left" vertical="center" wrapText="1"/>
    </xf>
    <xf numFmtId="0" fontId="5" fillId="0" borderId="10" xfId="2" applyFont="1" applyBorder="1" applyAlignment="1">
      <alignment horizontal="left" vertical="center" wrapText="1"/>
    </xf>
    <xf numFmtId="0" fontId="5" fillId="0" borderId="17" xfId="2" applyFont="1" applyBorder="1" applyAlignment="1">
      <alignment horizontal="left" vertical="center" wrapText="1"/>
    </xf>
    <xf numFmtId="0" fontId="5" fillId="0" borderId="11" xfId="2" applyFont="1" applyBorder="1" applyAlignment="1">
      <alignment horizontal="left" vertical="center" wrapText="1"/>
    </xf>
    <xf numFmtId="0" fontId="5" fillId="0" borderId="14" xfId="2" applyFont="1" applyBorder="1" applyAlignment="1">
      <alignment horizontal="left" vertical="center" wrapText="1"/>
    </xf>
    <xf numFmtId="0" fontId="6" fillId="3" borderId="12" xfId="0" applyFont="1" applyFill="1" applyBorder="1" applyAlignment="1">
      <alignment horizontal="center" vertical="center"/>
    </xf>
    <xf numFmtId="0" fontId="6" fillId="3" borderId="16" xfId="0" applyFont="1" applyFill="1" applyBorder="1" applyAlignment="1">
      <alignment horizontal="center" vertical="center"/>
    </xf>
    <xf numFmtId="0" fontId="34" fillId="4" borderId="5" xfId="0" applyFont="1" applyFill="1" applyBorder="1" applyAlignment="1">
      <alignment horizontal="center" vertical="center"/>
    </xf>
    <xf numFmtId="0" fontId="34" fillId="4" borderId="6" xfId="0" applyFont="1" applyFill="1" applyBorder="1" applyAlignment="1">
      <alignment horizontal="center" vertical="center"/>
    </xf>
    <xf numFmtId="0" fontId="34" fillId="4" borderId="7" xfId="0" applyFont="1" applyFill="1" applyBorder="1" applyAlignment="1">
      <alignment horizontal="center" vertical="center"/>
    </xf>
    <xf numFmtId="0" fontId="34" fillId="4" borderId="8" xfId="0" applyFont="1" applyFill="1" applyBorder="1" applyAlignment="1">
      <alignment horizontal="center" vertical="center"/>
    </xf>
    <xf numFmtId="0" fontId="18" fillId="4" borderId="6" xfId="0" applyFont="1" applyFill="1" applyBorder="1" applyAlignment="1">
      <alignment horizontal="center" vertical="center" shrinkToFit="1"/>
    </xf>
    <xf numFmtId="0" fontId="18" fillId="4" borderId="7" xfId="0" applyFont="1" applyFill="1" applyBorder="1" applyAlignment="1">
      <alignment horizontal="center" vertical="center" shrinkToFit="1"/>
    </xf>
    <xf numFmtId="0" fontId="18" fillId="4" borderId="8" xfId="0" applyFont="1" applyFill="1" applyBorder="1" applyAlignment="1">
      <alignment horizontal="center" vertical="center" shrinkToFit="1"/>
    </xf>
    <xf numFmtId="0" fontId="34" fillId="4" borderId="17" xfId="0" applyFont="1" applyFill="1" applyBorder="1" applyAlignment="1">
      <alignment horizontal="center" vertical="center" wrapText="1" shrinkToFit="1"/>
    </xf>
    <xf numFmtId="0" fontId="34" fillId="4" borderId="11" xfId="0" applyFont="1" applyFill="1" applyBorder="1" applyAlignment="1">
      <alignment horizontal="center" vertical="center" wrapText="1" shrinkToFit="1"/>
    </xf>
    <xf numFmtId="0" fontId="34" fillId="4" borderId="26" xfId="0" applyFont="1" applyFill="1" applyBorder="1" applyAlignment="1">
      <alignment horizontal="center" vertical="center" wrapText="1" shrinkToFit="1"/>
    </xf>
    <xf numFmtId="0" fontId="34" fillId="4" borderId="15" xfId="0" applyFont="1" applyFill="1" applyBorder="1" applyAlignment="1">
      <alignment horizontal="center" vertical="center" wrapText="1" shrinkToFit="1"/>
    </xf>
    <xf numFmtId="0" fontId="34" fillId="4" borderId="16" xfId="0" applyFont="1" applyFill="1" applyBorder="1" applyAlignment="1">
      <alignment horizontal="center" vertical="center" shrinkToFit="1"/>
    </xf>
    <xf numFmtId="0" fontId="34" fillId="4" borderId="14" xfId="0" applyFont="1" applyFill="1" applyBorder="1" applyAlignment="1">
      <alignment horizontal="center" vertical="center" shrinkToFit="1"/>
    </xf>
    <xf numFmtId="0" fontId="34" fillId="4" borderId="15" xfId="0" applyFont="1" applyFill="1" applyBorder="1" applyAlignment="1">
      <alignment horizontal="center" vertical="center" shrinkToFit="1"/>
    </xf>
    <xf numFmtId="207" fontId="5" fillId="2" borderId="5" xfId="0" applyNumberFormat="1" applyFont="1" applyFill="1" applyBorder="1" applyAlignment="1">
      <alignment horizontal="center" vertical="center" wrapText="1"/>
    </xf>
    <xf numFmtId="207" fontId="27" fillId="2" borderId="5" xfId="0" applyNumberFormat="1" applyFont="1" applyFill="1" applyBorder="1" applyAlignment="1">
      <alignment horizontal="left" vertical="center" wrapText="1" shrinkToFit="1"/>
    </xf>
    <xf numFmtId="207" fontId="27" fillId="2" borderId="6" xfId="0" applyNumberFormat="1" applyFont="1" applyFill="1" applyBorder="1" applyAlignment="1">
      <alignment horizontal="left" vertical="center" wrapText="1"/>
    </xf>
    <xf numFmtId="207" fontId="27" fillId="2" borderId="7" xfId="0" applyNumberFormat="1" applyFont="1" applyFill="1" applyBorder="1" applyAlignment="1">
      <alignment horizontal="left" vertical="center" wrapText="1"/>
    </xf>
    <xf numFmtId="207" fontId="27" fillId="2" borderId="8" xfId="0" applyNumberFormat="1" applyFont="1" applyFill="1" applyBorder="1" applyAlignment="1">
      <alignment horizontal="left" vertical="center" wrapText="1"/>
    </xf>
    <xf numFmtId="0" fontId="34" fillId="4" borderId="10" xfId="0" applyFont="1" applyFill="1" applyBorder="1" applyAlignment="1">
      <alignment horizontal="center" vertical="center"/>
    </xf>
    <xf numFmtId="0" fontId="34" fillId="4" borderId="11" xfId="0" applyFont="1" applyFill="1" applyBorder="1" applyAlignment="1">
      <alignment horizontal="center" vertical="center"/>
    </xf>
    <xf numFmtId="0" fontId="34" fillId="4" borderId="14" xfId="0" applyFont="1" applyFill="1" applyBorder="1" applyAlignment="1">
      <alignment horizontal="center" vertical="center"/>
    </xf>
    <xf numFmtId="0" fontId="34" fillId="4" borderId="15" xfId="0" applyFont="1" applyFill="1" applyBorder="1" applyAlignment="1">
      <alignment horizontal="center" vertical="center"/>
    </xf>
    <xf numFmtId="0" fontId="34" fillId="4" borderId="17" xfId="0" applyFont="1" applyFill="1" applyBorder="1" applyAlignment="1">
      <alignment horizontal="center" vertical="center"/>
    </xf>
    <xf numFmtId="0" fontId="34" fillId="4" borderId="26" xfId="0" applyFont="1" applyFill="1" applyBorder="1" applyAlignment="1">
      <alignment horizontal="center" vertical="center"/>
    </xf>
    <xf numFmtId="0" fontId="34" fillId="4" borderId="12" xfId="0" applyFont="1" applyFill="1" applyBorder="1" applyAlignment="1">
      <alignment horizontal="center" vertical="center"/>
    </xf>
    <xf numFmtId="207" fontId="27" fillId="2" borderId="5" xfId="0" applyNumberFormat="1" applyFont="1" applyFill="1" applyBorder="1" applyAlignment="1">
      <alignment horizontal="center" vertical="center" wrapText="1" shrinkToFit="1"/>
    </xf>
    <xf numFmtId="199" fontId="16" fillId="3" borderId="6" xfId="0" applyNumberFormat="1" applyFont="1" applyFill="1" applyBorder="1" applyAlignment="1">
      <alignment horizontal="center" vertical="center"/>
    </xf>
    <xf numFmtId="199" fontId="16" fillId="3" borderId="8" xfId="0" applyNumberFormat="1" applyFont="1" applyFill="1" applyBorder="1" applyAlignment="1">
      <alignment horizontal="center" vertical="center"/>
    </xf>
    <xf numFmtId="38" fontId="5" fillId="3" borderId="10" xfId="1" applyFont="1" applyFill="1" applyBorder="1" applyAlignment="1">
      <alignment horizontal="center"/>
    </xf>
    <xf numFmtId="38" fontId="5" fillId="3" borderId="17" xfId="1" applyFont="1" applyFill="1" applyBorder="1" applyAlignment="1">
      <alignment horizontal="center"/>
    </xf>
    <xf numFmtId="38" fontId="5" fillId="3" borderId="14" xfId="1" applyFont="1" applyFill="1" applyBorder="1" applyAlignment="1">
      <alignment horizontal="center"/>
    </xf>
    <xf numFmtId="38" fontId="5" fillId="3" borderId="26" xfId="1" applyFont="1" applyFill="1" applyBorder="1" applyAlignment="1">
      <alignment horizontal="center"/>
    </xf>
    <xf numFmtId="0" fontId="5" fillId="3" borderId="11" xfId="0" applyFont="1" applyFill="1" applyBorder="1" applyAlignment="1">
      <alignment horizontal="right"/>
    </xf>
    <xf numFmtId="0" fontId="5" fillId="3" borderId="15" xfId="0" applyFont="1" applyFill="1" applyBorder="1" applyAlignment="1">
      <alignment horizontal="right"/>
    </xf>
    <xf numFmtId="0" fontId="6" fillId="5" borderId="5" xfId="0" applyFont="1" applyFill="1" applyBorder="1">
      <alignment vertical="center"/>
    </xf>
    <xf numFmtId="0" fontId="91" fillId="4" borderId="5" xfId="14" applyFont="1" applyFill="1" applyBorder="1" applyAlignment="1">
      <alignment horizontal="center" vertical="center"/>
    </xf>
    <xf numFmtId="0" fontId="91" fillId="0" borderId="5" xfId="14" applyFont="1" applyBorder="1" applyAlignment="1">
      <alignment horizontal="center" vertical="center"/>
    </xf>
    <xf numFmtId="0" fontId="93" fillId="0" borderId="0" xfId="14" applyFont="1" applyAlignment="1">
      <alignment horizontal="center"/>
    </xf>
    <xf numFmtId="0" fontId="91" fillId="0" borderId="0" xfId="14" applyFont="1" applyAlignment="1">
      <alignment horizontal="center"/>
    </xf>
    <xf numFmtId="0" fontId="91" fillId="4" borderId="5" xfId="14" applyFont="1" applyFill="1" applyBorder="1" applyAlignment="1">
      <alignment horizontal="center"/>
    </xf>
    <xf numFmtId="0" fontId="30" fillId="0" borderId="117" xfId="14" applyFont="1" applyBorder="1" applyAlignment="1">
      <alignment horizontal="center" vertical="center"/>
    </xf>
    <xf numFmtId="0" fontId="39" fillId="0" borderId="12" xfId="5" applyFont="1" applyBorder="1" applyAlignment="1">
      <alignment vertical="top" wrapText="1"/>
    </xf>
    <xf numFmtId="0" fontId="39" fillId="0" borderId="16" xfId="5" applyFont="1" applyBorder="1" applyAlignment="1">
      <alignment vertical="top" wrapText="1"/>
    </xf>
    <xf numFmtId="0" fontId="39" fillId="0" borderId="10" xfId="5" applyFont="1" applyBorder="1" applyAlignment="1">
      <alignment horizontal="center" vertical="center" wrapText="1"/>
    </xf>
    <xf numFmtId="0" fontId="39" fillId="0" borderId="11" xfId="5" applyFont="1" applyBorder="1" applyAlignment="1">
      <alignment horizontal="center" vertical="center" wrapText="1"/>
    </xf>
    <xf numFmtId="0" fontId="39" fillId="0" borderId="12" xfId="5" applyFont="1" applyBorder="1" applyAlignment="1">
      <alignment horizontal="center" vertical="center" wrapText="1"/>
    </xf>
    <xf numFmtId="0" fontId="39" fillId="0" borderId="16" xfId="5" applyFont="1" applyBorder="1" applyAlignment="1">
      <alignment horizontal="center" vertical="center" wrapText="1"/>
    </xf>
    <xf numFmtId="0" fontId="39" fillId="0" borderId="5" xfId="5" applyFont="1" applyBorder="1" applyAlignment="1">
      <alignment horizontal="left" vertical="top" wrapText="1"/>
    </xf>
    <xf numFmtId="0" fontId="39" fillId="0" borderId="11" xfId="5" applyFont="1" applyBorder="1" applyAlignment="1">
      <alignment vertical="top" wrapText="1"/>
    </xf>
    <xf numFmtId="0" fontId="39" fillId="0" borderId="20" xfId="5" applyFont="1" applyBorder="1" applyAlignment="1">
      <alignment vertical="top" wrapText="1"/>
    </xf>
    <xf numFmtId="0" fontId="39" fillId="0" borderId="6" xfId="5" applyFont="1" applyBorder="1">
      <alignment vertical="center"/>
    </xf>
    <xf numFmtId="0" fontId="39" fillId="0" borderId="8" xfId="5" applyFont="1" applyBorder="1">
      <alignment vertical="center"/>
    </xf>
    <xf numFmtId="0" fontId="39" fillId="0" borderId="5" xfId="5" applyFont="1" applyBorder="1" applyAlignment="1">
      <alignment horizontal="center" vertical="center" wrapText="1"/>
    </xf>
    <xf numFmtId="0" fontId="39" fillId="13" borderId="12" xfId="5" applyFont="1" applyFill="1" applyBorder="1" applyAlignment="1">
      <alignment horizontal="center" vertical="center" wrapText="1"/>
    </xf>
    <xf numFmtId="0" fontId="39" fillId="13" borderId="16" xfId="5" applyFont="1" applyFill="1" applyBorder="1" applyAlignment="1">
      <alignment horizontal="center" vertical="center" wrapText="1"/>
    </xf>
    <xf numFmtId="0" fontId="39" fillId="0" borderId="29" xfId="5" applyFont="1" applyBorder="1" applyAlignment="1">
      <alignment vertical="top" wrapText="1"/>
    </xf>
    <xf numFmtId="0" fontId="39" fillId="0" borderId="14" xfId="5" applyFont="1" applyBorder="1" applyAlignment="1">
      <alignment horizontal="center" vertical="center" wrapText="1"/>
    </xf>
    <xf numFmtId="0" fontId="39" fillId="0" borderId="5" xfId="5" applyFont="1" applyBorder="1" applyAlignment="1">
      <alignment vertical="top" wrapText="1"/>
    </xf>
    <xf numFmtId="0" fontId="34" fillId="0" borderId="5" xfId="5" applyFont="1" applyBorder="1" applyAlignment="1">
      <alignment vertical="top" wrapText="1"/>
    </xf>
    <xf numFmtId="0" fontId="39" fillId="0" borderId="6" xfId="5" applyFont="1" applyBorder="1" applyAlignment="1">
      <alignment horizontal="center" vertical="center" wrapText="1"/>
    </xf>
    <xf numFmtId="0" fontId="39" fillId="0" borderId="8" xfId="5" applyFont="1" applyBorder="1" applyAlignment="1">
      <alignment horizontal="center" vertical="center" wrapText="1"/>
    </xf>
    <xf numFmtId="0" fontId="39" fillId="0" borderId="12" xfId="5" applyFont="1" applyBorder="1" applyAlignment="1">
      <alignment horizontal="left" vertical="top" wrapText="1"/>
    </xf>
    <xf numFmtId="0" fontId="39" fillId="0" borderId="29" xfId="5" applyFont="1" applyBorder="1" applyAlignment="1">
      <alignment horizontal="left" vertical="top" wrapText="1"/>
    </xf>
    <xf numFmtId="0" fontId="39" fillId="0" borderId="6" xfId="5" applyFont="1" applyBorder="1" applyAlignment="1">
      <alignment vertical="top" wrapText="1"/>
    </xf>
    <xf numFmtId="0" fontId="39" fillId="0" borderId="8" xfId="5" applyFont="1" applyBorder="1" applyAlignment="1">
      <alignment vertical="top" wrapText="1"/>
    </xf>
    <xf numFmtId="0" fontId="39" fillId="0" borderId="6" xfId="5" applyFont="1" applyBorder="1" applyAlignment="1">
      <alignment horizontal="left" vertical="top" wrapText="1"/>
    </xf>
    <xf numFmtId="0" fontId="39" fillId="0" borderId="8" xfId="5" applyFont="1" applyBorder="1" applyAlignment="1">
      <alignment horizontal="left" vertical="top" wrapText="1"/>
    </xf>
    <xf numFmtId="0" fontId="37" fillId="0" borderId="0" xfId="5" applyFont="1" applyAlignment="1">
      <alignment horizontal="center" vertical="center"/>
    </xf>
    <xf numFmtId="0" fontId="39" fillId="0" borderId="5" xfId="5" applyFont="1" applyBorder="1" applyAlignment="1">
      <alignment horizontal="center" vertical="top" wrapText="1"/>
    </xf>
    <xf numFmtId="0" fontId="39" fillId="0" borderId="12" xfId="5" applyFont="1" applyBorder="1" applyAlignment="1">
      <alignment horizontal="center" vertical="top" wrapText="1"/>
    </xf>
    <xf numFmtId="0" fontId="39" fillId="0" borderId="16" xfId="5" applyFont="1" applyBorder="1" applyAlignment="1">
      <alignment horizontal="center" vertical="top" wrapText="1"/>
    </xf>
    <xf numFmtId="0" fontId="77" fillId="0" borderId="12" xfId="5" applyFont="1" applyBorder="1" applyAlignment="1">
      <alignment horizontal="center" vertical="center"/>
    </xf>
    <xf numFmtId="0" fontId="77" fillId="0" borderId="16" xfId="5" applyFont="1" applyBorder="1" applyAlignment="1">
      <alignment horizontal="center" vertical="center"/>
    </xf>
    <xf numFmtId="0" fontId="78" fillId="0" borderId="11" xfId="5" applyFont="1" applyBorder="1" applyAlignment="1">
      <alignment vertical="top" wrapText="1"/>
    </xf>
    <xf numFmtId="0" fontId="78" fillId="0" borderId="20" xfId="5" applyFont="1" applyBorder="1" applyAlignment="1">
      <alignment vertical="top" wrapText="1"/>
    </xf>
    <xf numFmtId="0" fontId="78" fillId="0" borderId="15" xfId="5" applyFont="1" applyBorder="1" applyAlignment="1">
      <alignment vertical="top" wrapText="1"/>
    </xf>
    <xf numFmtId="0" fontId="78" fillId="0" borderId="12" xfId="5" applyFont="1" applyBorder="1" applyAlignment="1">
      <alignment vertical="center" wrapText="1"/>
    </xf>
    <xf numFmtId="0" fontId="78" fillId="0" borderId="29" xfId="5" applyFont="1" applyBorder="1" applyAlignment="1">
      <alignment vertical="center" wrapText="1"/>
    </xf>
    <xf numFmtId="0" fontId="78" fillId="0" borderId="16" xfId="5" applyFont="1" applyBorder="1" applyAlignment="1">
      <alignment vertical="center" wrapText="1"/>
    </xf>
    <xf numFmtId="0" fontId="78" fillId="13" borderId="12" xfId="5" applyFont="1" applyFill="1" applyBorder="1" applyAlignment="1">
      <alignment horizontal="center" vertical="center"/>
    </xf>
    <xf numFmtId="0" fontId="78" fillId="13" borderId="29" xfId="5" applyFont="1" applyFill="1" applyBorder="1" applyAlignment="1">
      <alignment horizontal="center" vertical="center"/>
    </xf>
    <xf numFmtId="0" fontId="78" fillId="13" borderId="16" xfId="5" applyFont="1" applyFill="1" applyBorder="1" applyAlignment="1">
      <alignment horizontal="center" vertical="center"/>
    </xf>
    <xf numFmtId="0" fontId="78" fillId="0" borderId="12" xfId="5" applyFont="1" applyBorder="1" applyAlignment="1">
      <alignment horizontal="left" vertical="center" wrapText="1"/>
    </xf>
    <xf numFmtId="0" fontId="78" fillId="0" borderId="29" xfId="5" applyFont="1" applyBorder="1" applyAlignment="1">
      <alignment horizontal="left" vertical="center" wrapText="1"/>
    </xf>
    <xf numFmtId="0" fontId="78" fillId="0" borderId="16" xfId="5" applyFont="1" applyBorder="1" applyAlignment="1">
      <alignment horizontal="left" vertical="center" wrapText="1"/>
    </xf>
    <xf numFmtId="0" fontId="77" fillId="0" borderId="5" xfId="5" applyFont="1" applyBorder="1" applyAlignment="1">
      <alignment vertical="top"/>
    </xf>
    <xf numFmtId="0" fontId="78" fillId="0" borderId="5" xfId="5" applyFont="1" applyBorder="1" applyAlignment="1">
      <alignment horizontal="left" vertical="top" wrapText="1"/>
    </xf>
    <xf numFmtId="0" fontId="79" fillId="13" borderId="12" xfId="5" applyFont="1" applyFill="1" applyBorder="1" applyAlignment="1">
      <alignment horizontal="center" vertical="center" wrapText="1"/>
    </xf>
    <xf numFmtId="0" fontId="79" fillId="13" borderId="16" xfId="5" applyFont="1" applyFill="1" applyBorder="1" applyAlignment="1">
      <alignment horizontal="center" vertical="center" wrapText="1"/>
    </xf>
    <xf numFmtId="0" fontId="77" fillId="0" borderId="5" xfId="5" applyFont="1" applyBorder="1" applyAlignment="1">
      <alignment horizontal="center" vertical="center"/>
    </xf>
    <xf numFmtId="0" fontId="78" fillId="0" borderId="12" xfId="5" applyFont="1" applyBorder="1" applyAlignment="1">
      <alignment horizontal="center" vertical="center" wrapText="1"/>
    </xf>
    <xf numFmtId="0" fontId="78" fillId="0" borderId="5" xfId="5" applyFont="1" applyBorder="1" applyAlignment="1">
      <alignment horizontal="center" vertical="center" wrapText="1"/>
    </xf>
    <xf numFmtId="0" fontId="78" fillId="0" borderId="10" xfId="5" applyFont="1" applyBorder="1" applyAlignment="1">
      <alignment horizontal="center" vertical="center" wrapText="1"/>
    </xf>
    <xf numFmtId="0" fontId="78" fillId="0" borderId="14" xfId="5" applyFont="1" applyBorder="1" applyAlignment="1">
      <alignment horizontal="center" vertical="center" wrapText="1"/>
    </xf>
    <xf numFmtId="0" fontId="78" fillId="0" borderId="12" xfId="5" applyFont="1" applyBorder="1" applyAlignment="1">
      <alignment vertical="top" wrapText="1"/>
    </xf>
    <xf numFmtId="0" fontId="78" fillId="0" borderId="29" xfId="5" applyFont="1" applyBorder="1" applyAlignment="1">
      <alignment vertical="top" wrapText="1"/>
    </xf>
    <xf numFmtId="0" fontId="78" fillId="0" borderId="16" xfId="5" applyFont="1" applyBorder="1" applyAlignment="1">
      <alignment vertical="top" wrapText="1"/>
    </xf>
    <xf numFmtId="0" fontId="77" fillId="0" borderId="12" xfId="5" applyFont="1" applyBorder="1" applyAlignment="1">
      <alignment vertical="top"/>
    </xf>
    <xf numFmtId="0" fontId="77" fillId="0" borderId="29" xfId="5" applyFont="1" applyBorder="1" applyAlignment="1">
      <alignment vertical="top"/>
    </xf>
    <xf numFmtId="0" fontId="77" fillId="0" borderId="16" xfId="5" applyFont="1" applyBorder="1" applyAlignment="1">
      <alignment vertical="top"/>
    </xf>
    <xf numFmtId="0" fontId="78" fillId="13" borderId="12" xfId="5" applyFont="1" applyFill="1" applyBorder="1" applyAlignment="1">
      <alignment horizontal="center" vertical="center" wrapText="1"/>
    </xf>
    <xf numFmtId="0" fontId="78" fillId="13" borderId="29" xfId="5" applyFont="1" applyFill="1" applyBorder="1" applyAlignment="1">
      <alignment horizontal="center" vertical="center" wrapText="1"/>
    </xf>
    <xf numFmtId="0" fontId="78" fillId="13" borderId="16" xfId="5" applyFont="1" applyFill="1" applyBorder="1" applyAlignment="1">
      <alignment horizontal="center" vertical="center" wrapText="1"/>
    </xf>
    <xf numFmtId="0" fontId="78" fillId="0" borderId="11" xfId="5" applyFont="1" applyBorder="1" applyAlignment="1">
      <alignment horizontal="left" vertical="top" wrapText="1"/>
    </xf>
    <xf numFmtId="0" fontId="78" fillId="0" borderId="20" xfId="5" applyFont="1" applyBorder="1" applyAlignment="1">
      <alignment horizontal="left" vertical="top" wrapText="1"/>
    </xf>
    <xf numFmtId="0" fontId="78" fillId="0" borderId="15" xfId="5" applyFont="1" applyBorder="1" applyAlignment="1">
      <alignment horizontal="left" vertical="top" wrapText="1"/>
    </xf>
    <xf numFmtId="0" fontId="78" fillId="0" borderId="12" xfId="5" applyFont="1" applyBorder="1" applyAlignment="1">
      <alignment horizontal="left" vertical="top" wrapText="1"/>
    </xf>
    <xf numFmtId="0" fontId="78" fillId="0" borderId="16" xfId="5" applyFont="1" applyBorder="1" applyAlignment="1">
      <alignment horizontal="left" vertical="top" wrapText="1"/>
    </xf>
    <xf numFmtId="0" fontId="78" fillId="0" borderId="6" xfId="5" applyFont="1" applyBorder="1" applyAlignment="1">
      <alignment horizontal="center" vertical="center" wrapText="1"/>
    </xf>
    <xf numFmtId="0" fontId="78" fillId="0" borderId="8" xfId="5" applyFont="1" applyBorder="1" applyAlignment="1">
      <alignment horizontal="center" vertical="center" wrapText="1"/>
    </xf>
    <xf numFmtId="0" fontId="78" fillId="0" borderId="10" xfId="5" applyFont="1" applyBorder="1" applyAlignment="1">
      <alignment vertical="top"/>
    </xf>
    <xf numFmtId="0" fontId="78" fillId="0" borderId="11" xfId="5" applyFont="1" applyBorder="1" applyAlignment="1">
      <alignment vertical="top"/>
    </xf>
    <xf numFmtId="0" fontId="78" fillId="0" borderId="13" xfId="5" applyFont="1" applyBorder="1" applyAlignment="1">
      <alignment vertical="top"/>
    </xf>
    <xf numFmtId="0" fontId="78" fillId="0" borderId="20" xfId="5" applyFont="1" applyBorder="1" applyAlignment="1">
      <alignment vertical="top"/>
    </xf>
    <xf numFmtId="0" fontId="78" fillId="0" borderId="14" xfId="5" applyFont="1" applyBorder="1" applyAlignment="1">
      <alignment vertical="top"/>
    </xf>
    <xf numFmtId="0" fontId="78" fillId="0" borderId="15" xfId="5" applyFont="1" applyBorder="1" applyAlignment="1">
      <alignment vertical="top"/>
    </xf>
    <xf numFmtId="0" fontId="78" fillId="0" borderId="10" xfId="5" applyFont="1" applyBorder="1" applyAlignment="1">
      <alignment horizontal="left" vertical="top" wrapText="1"/>
    </xf>
    <xf numFmtId="0" fontId="78" fillId="0" borderId="13" xfId="5" applyFont="1" applyBorder="1" applyAlignment="1">
      <alignment horizontal="left" vertical="top" wrapText="1"/>
    </xf>
    <xf numFmtId="0" fontId="78" fillId="0" borderId="14" xfId="5" applyFont="1" applyBorder="1" applyAlignment="1">
      <alignment horizontal="left" vertical="top" wrapText="1"/>
    </xf>
    <xf numFmtId="0" fontId="78" fillId="0" borderId="29" xfId="5" applyFont="1" applyBorder="1" applyAlignment="1">
      <alignment horizontal="left" vertical="top" wrapText="1"/>
    </xf>
    <xf numFmtId="0" fontId="83" fillId="0" borderId="0" xfId="5" applyFont="1" applyAlignment="1">
      <alignment horizontal="center" vertical="center" wrapText="1"/>
    </xf>
    <xf numFmtId="0" fontId="77" fillId="0" borderId="5" xfId="5" applyFont="1" applyBorder="1" applyAlignment="1">
      <alignment vertical="top" wrapText="1"/>
    </xf>
    <xf numFmtId="0" fontId="78" fillId="0" borderId="12" xfId="5" applyFont="1" applyBorder="1" applyAlignment="1">
      <alignment horizontal="left" vertical="top"/>
    </xf>
    <xf numFmtId="0" fontId="78" fillId="0" borderId="29" xfId="5" applyFont="1" applyBorder="1" applyAlignment="1">
      <alignment horizontal="left" vertical="top"/>
    </xf>
    <xf numFmtId="0" fontId="78" fillId="0" borderId="12" xfId="5" applyFont="1" applyBorder="1" applyAlignment="1">
      <alignment horizontal="left" vertical="center"/>
    </xf>
    <xf numFmtId="0" fontId="78" fillId="0" borderId="16" xfId="5" applyFont="1" applyBorder="1" applyAlignment="1">
      <alignment horizontal="left" vertical="center"/>
    </xf>
    <xf numFmtId="0" fontId="78" fillId="13" borderId="10" xfId="5" applyFont="1" applyFill="1" applyBorder="1" applyAlignment="1">
      <alignment horizontal="center" vertical="center"/>
    </xf>
    <xf numFmtId="0" fontId="78" fillId="13" borderId="14" xfId="5" applyFont="1" applyFill="1" applyBorder="1" applyAlignment="1">
      <alignment horizontal="center" vertical="center"/>
    </xf>
    <xf numFmtId="0" fontId="78" fillId="0" borderId="6" xfId="5" applyFont="1" applyBorder="1" applyAlignment="1">
      <alignment horizontal="left" vertical="top" wrapText="1"/>
    </xf>
    <xf numFmtId="0" fontId="78" fillId="0" borderId="8" xfId="5" applyFont="1" applyBorder="1" applyAlignment="1">
      <alignment horizontal="left" vertical="top" wrapText="1"/>
    </xf>
    <xf numFmtId="0" fontId="78" fillId="0" borderId="16" xfId="5" applyFont="1" applyBorder="1" applyAlignment="1">
      <alignment horizontal="left" vertical="top"/>
    </xf>
    <xf numFmtId="0" fontId="78" fillId="0" borderId="29" xfId="5" applyFont="1" applyBorder="1" applyAlignment="1">
      <alignment horizontal="left" vertical="center"/>
    </xf>
    <xf numFmtId="0" fontId="78" fillId="0" borderId="12" xfId="5" applyFont="1" applyBorder="1">
      <alignment vertical="center"/>
    </xf>
    <xf numFmtId="0" fontId="78" fillId="0" borderId="16" xfId="5" applyFont="1" applyBorder="1">
      <alignment vertical="center"/>
    </xf>
    <xf numFmtId="0" fontId="78" fillId="13" borderId="13" xfId="5" applyFont="1" applyFill="1" applyBorder="1" applyAlignment="1">
      <alignment horizontal="center" vertical="center"/>
    </xf>
    <xf numFmtId="0" fontId="78" fillId="0" borderId="12" xfId="5" applyFont="1" applyBorder="1" applyAlignment="1">
      <alignment horizontal="left" vertical="center" wrapText="1" shrinkToFit="1"/>
    </xf>
    <xf numFmtId="0" fontId="78" fillId="0" borderId="16" xfId="5" applyFont="1" applyBorder="1" applyAlignment="1">
      <alignment horizontal="left" vertical="center" wrapText="1" shrinkToFit="1"/>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46" fillId="0" borderId="13" xfId="0" applyFont="1" applyBorder="1" applyAlignment="1">
      <alignment horizontal="left" vertical="center" indent="2"/>
    </xf>
    <xf numFmtId="0" fontId="46" fillId="0" borderId="0" xfId="0" applyFont="1" applyBorder="1" applyAlignment="1">
      <alignment horizontal="left" vertical="center" indent="2"/>
    </xf>
    <xf numFmtId="0" fontId="46" fillId="0" borderId="20" xfId="0" applyFont="1" applyBorder="1" applyAlignment="1">
      <alignment horizontal="left" vertical="center" indent="2"/>
    </xf>
    <xf numFmtId="0" fontId="46" fillId="0" borderId="13" xfId="0" applyFont="1" applyBorder="1">
      <alignment vertical="center"/>
    </xf>
    <xf numFmtId="0" fontId="46" fillId="0" borderId="0" xfId="0" applyFont="1" applyBorder="1">
      <alignment vertical="center"/>
    </xf>
    <xf numFmtId="0" fontId="46" fillId="0" borderId="20" xfId="0" applyFont="1" applyBorder="1">
      <alignment vertical="center"/>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42" fillId="8" borderId="77" xfId="5" applyFont="1" applyFill="1" applyBorder="1" applyAlignment="1">
      <alignment horizontal="center" vertical="center"/>
    </xf>
    <xf numFmtId="0" fontId="42" fillId="8" borderId="78" xfId="5" applyFont="1" applyFill="1" applyBorder="1" applyAlignment="1">
      <alignment horizontal="center" vertical="center"/>
    </xf>
    <xf numFmtId="0" fontId="42"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42" fillId="9" borderId="83" xfId="5" applyFont="1" applyFill="1" applyBorder="1" applyAlignment="1">
      <alignment horizontal="center" vertical="center"/>
    </xf>
    <xf numFmtId="0" fontId="42" fillId="9" borderId="84" xfId="5" applyFont="1" applyFill="1" applyBorder="1" applyAlignment="1">
      <alignment horizontal="center" vertical="center"/>
    </xf>
  </cellXfs>
  <cellStyles count="20">
    <cellStyle name="パーセント" xfId="4" builtinId="5"/>
    <cellStyle name="桁区切り" xfId="1" builtinId="6"/>
    <cellStyle name="桁区切り 2" xfId="13"/>
    <cellStyle name="桁区切り 2 2" xfId="15"/>
    <cellStyle name="標準" xfId="0" builtinId="0"/>
    <cellStyle name="標準 11" xfId="16"/>
    <cellStyle name="標準 2" xfId="5"/>
    <cellStyle name="標準 2 2" xfId="9"/>
    <cellStyle name="標準 2 4" xfId="18"/>
    <cellStyle name="標準 3" xfId="6"/>
    <cellStyle name="標準 3 2" xfId="12"/>
    <cellStyle name="標準 3 2 2" xfId="19"/>
    <cellStyle name="標準 3 3" xfId="14"/>
    <cellStyle name="標準 3 4" xfId="17"/>
    <cellStyle name="標準 4" xfId="8"/>
    <cellStyle name="標準 7" xfId="7"/>
    <cellStyle name="標準 8" xfId="10"/>
    <cellStyle name="標準_⑤参考様式11,12号別紙(収支実績報告書（支援交付金））" xfId="2"/>
    <cellStyle name="標準_活動指針チェック表(記載例）181118_活動計画の記載要領v9（181214）別添３と５修正" xfId="3"/>
    <cellStyle name="標準_出納帳20061221" xfId="11"/>
  </cellStyles>
  <dxfs count="1">
    <dxf>
      <fill>
        <patternFill>
          <bgColor rgb="FFFFC000"/>
        </patternFill>
      </fill>
    </dxf>
  </dxfs>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 xmlns:a16="http://schemas.microsoft.com/office/drawing/2014/main"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95250</xdr:colOff>
      <xdr:row>49</xdr:row>
      <xdr:rowOff>158750</xdr:rowOff>
    </xdr:from>
    <xdr:ext cx="5813425" cy="4530725"/>
    <xdr:pic>
      <xdr:nvPicPr>
        <xdr:cNvPr id="2" name="図 1">
          <a:extLst>
            <a:ext uri="{FF2B5EF4-FFF2-40B4-BE49-F238E27FC236}">
              <a16:creationId xmlns="" xmlns:a16="http://schemas.microsoft.com/office/drawing/2014/main" id="{176BB20B-D418-4CD0-B94A-0784421C63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85598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10</xdr:col>
      <xdr:colOff>33145</xdr:colOff>
      <xdr:row>84</xdr:row>
      <xdr:rowOff>121867</xdr:rowOff>
    </xdr:from>
    <xdr:to>
      <xdr:col>15</xdr:col>
      <xdr:colOff>635000</xdr:colOff>
      <xdr:row>87</xdr:row>
      <xdr:rowOff>121227</xdr:rowOff>
    </xdr:to>
    <xdr:sp macro="" textlink="">
      <xdr:nvSpPr>
        <xdr:cNvPr id="2" name="テキスト ボックス 1">
          <a:extLst>
            <a:ext uri="{FF2B5EF4-FFF2-40B4-BE49-F238E27FC236}">
              <a16:creationId xmlns=""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 xmlns:a16="http://schemas.microsoft.com/office/drawing/2014/main" id="{00000000-0008-0000-05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181025</xdr:colOff>
      <xdr:row>0</xdr:row>
      <xdr:rowOff>155708</xdr:rowOff>
    </xdr:from>
    <xdr:to>
      <xdr:col>17</xdr:col>
      <xdr:colOff>104047</xdr:colOff>
      <xdr:row>4</xdr:row>
      <xdr:rowOff>4564</xdr:rowOff>
    </xdr:to>
    <xdr:sp macro="" textlink="">
      <xdr:nvSpPr>
        <xdr:cNvPr id="6" name="テキスト ボックス 5">
          <a:extLst>
            <a:ext uri="{FF2B5EF4-FFF2-40B4-BE49-F238E27FC236}">
              <a16:creationId xmlns="" xmlns:a16="http://schemas.microsoft.com/office/drawing/2014/main" id="{00000000-0008-0000-0500-000006000000}"/>
            </a:ext>
          </a:extLst>
        </xdr:cNvPr>
        <xdr:cNvSpPr txBox="1"/>
      </xdr:nvSpPr>
      <xdr:spPr>
        <a:xfrm>
          <a:off x="11014677" y="155708"/>
          <a:ext cx="9817979" cy="147224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30003;&#35531;&#12539;&#22577;&#21578;&#27096;&#24335;&#65288;&#35352;&#20837;&#20363;&#12354;&#12426;&#65289;R03&#29256;&#65288;041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refreshError="1"/>
      <sheetData sheetId="1" refreshError="1"/>
      <sheetData sheetId="2" refreshError="1"/>
      <sheetData sheetId="3" refreshError="1"/>
      <sheetData sheetId="4">
        <row r="32">
          <cell r="D32" t="str">
            <v>令和２年度</v>
          </cell>
        </row>
      </sheetData>
      <sheetData sheetId="5">
        <row r="9">
          <cell r="C9">
            <v>10000</v>
          </cell>
        </row>
      </sheetData>
      <sheetData sheetId="6">
        <row r="13">
          <cell r="I13">
            <v>13080</v>
          </cell>
        </row>
      </sheetData>
      <sheetData sheetId="7" refreshError="1"/>
      <sheetData sheetId="8" refreshError="1"/>
      <sheetData sheetId="9">
        <row r="5">
          <cell r="Z5">
            <v>2</v>
          </cell>
        </row>
      </sheetData>
      <sheetData sheetId="10" refreshError="1"/>
      <sheetData sheetId="11" refreshError="1"/>
      <sheetData sheetId="12">
        <row r="30">
          <cell r="E30">
            <v>50</v>
          </cell>
        </row>
      </sheetData>
      <sheetData sheetId="13" refreshError="1"/>
      <sheetData sheetId="14">
        <row r="19">
          <cell r="L19">
            <v>100000</v>
          </cell>
        </row>
      </sheetData>
      <sheetData sheetId="15" refreshError="1"/>
      <sheetData sheetId="16" refreshError="1"/>
      <sheetData sheetId="17" refreshError="1"/>
      <sheetData sheetId="18">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50"/>
  <sheetViews>
    <sheetView view="pageBreakPreview" zoomScaleNormal="100" zoomScaleSheetLayoutView="100" workbookViewId="0">
      <selection sqref="A1:B1"/>
    </sheetView>
  </sheetViews>
  <sheetFormatPr defaultColWidth="9" defaultRowHeight="18.75"/>
  <cols>
    <col min="1" max="2" width="2.75" style="337" customWidth="1"/>
    <col min="3" max="3" width="13" style="337" customWidth="1"/>
    <col min="4" max="4" width="13.75" style="337" customWidth="1"/>
    <col min="5" max="5" width="54.25" style="337" customWidth="1"/>
    <col min="6" max="6" width="2.625" style="337" customWidth="1"/>
    <col min="7" max="7" width="5.75" style="337" customWidth="1"/>
    <col min="8" max="16384" width="9" style="337"/>
  </cols>
  <sheetData>
    <row r="1" spans="1:258" ht="24" customHeight="1" thickBot="1">
      <c r="A1" s="390" t="s">
        <v>1246</v>
      </c>
      <c r="B1" s="390"/>
      <c r="C1" s="390"/>
      <c r="D1" s="389"/>
      <c r="E1" s="389"/>
      <c r="F1" s="389"/>
    </row>
    <row r="2" spans="1:258" ht="21" customHeight="1">
      <c r="B2" s="401" t="s">
        <v>620</v>
      </c>
      <c r="C2" s="400"/>
      <c r="D2" s="399"/>
      <c r="E2" s="398" t="s">
        <v>619</v>
      </c>
    </row>
    <row r="3" spans="1:258" ht="21" customHeight="1">
      <c r="B3" s="395" t="s">
        <v>618</v>
      </c>
      <c r="C3" s="394"/>
      <c r="D3" s="397"/>
      <c r="E3" s="396" t="s">
        <v>617</v>
      </c>
    </row>
    <row r="4" spans="1:258" ht="21" customHeight="1">
      <c r="B4" s="395" t="s">
        <v>616</v>
      </c>
      <c r="C4" s="394"/>
      <c r="D4" s="1017"/>
      <c r="E4" s="1018"/>
    </row>
    <row r="5" spans="1:258" ht="21" customHeight="1">
      <c r="B5" s="395" t="s">
        <v>615</v>
      </c>
      <c r="C5" s="394"/>
      <c r="D5" s="884"/>
      <c r="E5" s="393"/>
    </row>
    <row r="6" spans="1:258" ht="21" customHeight="1" thickBot="1">
      <c r="B6" s="392" t="s">
        <v>614</v>
      </c>
      <c r="C6" s="391"/>
      <c r="D6" s="1019"/>
      <c r="E6" s="1020"/>
    </row>
    <row r="7" spans="1:258" ht="6.75" customHeight="1"/>
    <row r="8" spans="1:258" ht="24" customHeight="1">
      <c r="A8" s="390" t="s">
        <v>613</v>
      </c>
      <c r="B8" s="389"/>
      <c r="C8" s="389"/>
      <c r="D8" s="389"/>
      <c r="E8" s="389"/>
      <c r="F8" s="389"/>
    </row>
    <row r="9" spans="1:258" ht="18" customHeight="1">
      <c r="B9" s="1013" t="s">
        <v>612</v>
      </c>
      <c r="C9" s="1013"/>
      <c r="D9" s="1013"/>
      <c r="E9" s="1013"/>
    </row>
    <row r="10" spans="1:258" ht="34.5" customHeight="1">
      <c r="B10" s="1013" t="s">
        <v>611</v>
      </c>
      <c r="C10" s="1013"/>
      <c r="D10" s="1013"/>
      <c r="E10" s="1013"/>
    </row>
    <row r="11" spans="1:258" ht="18" customHeight="1">
      <c r="B11" s="1014" t="s">
        <v>610</v>
      </c>
      <c r="C11" s="1014"/>
      <c r="D11" s="1014"/>
      <c r="E11" s="1014"/>
    </row>
    <row r="12" spans="1:258" ht="34.5" customHeight="1">
      <c r="B12" s="1015" t="s">
        <v>609</v>
      </c>
      <c r="C12" s="1015"/>
      <c r="D12" s="1015"/>
      <c r="E12" s="1015"/>
      <c r="I12" s="1016"/>
      <c r="J12" s="1016"/>
      <c r="K12" s="1016"/>
      <c r="L12" s="1016"/>
      <c r="M12" s="1016"/>
      <c r="N12" s="1016"/>
      <c r="O12" s="1016"/>
      <c r="P12" s="1016"/>
      <c r="Q12" s="1016"/>
      <c r="R12" s="1016"/>
      <c r="S12" s="1016"/>
      <c r="T12" s="1016"/>
      <c r="U12" s="1016"/>
      <c r="V12" s="1016"/>
      <c r="W12" s="1016"/>
      <c r="X12" s="1016"/>
      <c r="Y12" s="1016"/>
      <c r="Z12" s="1016"/>
      <c r="AA12" s="1016"/>
      <c r="AB12" s="1016"/>
      <c r="AC12" s="1016"/>
      <c r="AD12" s="1016"/>
      <c r="AE12" s="1016"/>
      <c r="AF12" s="1016"/>
      <c r="AG12" s="1016"/>
      <c r="AH12" s="1016"/>
      <c r="AI12" s="1016"/>
      <c r="AJ12" s="1016"/>
      <c r="AK12" s="1016"/>
      <c r="AL12" s="1016"/>
      <c r="AM12" s="1016"/>
      <c r="AN12" s="1016"/>
      <c r="AO12" s="1016"/>
      <c r="AP12" s="1016"/>
      <c r="AQ12" s="1016"/>
      <c r="AR12" s="1016"/>
      <c r="AS12" s="1016"/>
      <c r="AT12" s="1016"/>
      <c r="AU12" s="1016"/>
      <c r="AV12" s="1016"/>
      <c r="AW12" s="1016"/>
      <c r="AX12" s="1016"/>
      <c r="AY12" s="1016"/>
      <c r="AZ12" s="1016"/>
      <c r="BA12" s="1016"/>
      <c r="BB12" s="1016"/>
      <c r="BC12" s="1016"/>
      <c r="BD12" s="1016"/>
      <c r="BE12" s="1016"/>
      <c r="BF12" s="1016"/>
      <c r="BG12" s="1016"/>
      <c r="BH12" s="1016"/>
      <c r="BI12" s="1016"/>
      <c r="BJ12" s="1016"/>
      <c r="BK12" s="1016"/>
      <c r="BL12" s="1016"/>
      <c r="BM12" s="1016"/>
      <c r="BN12" s="1016"/>
      <c r="BO12" s="1016"/>
      <c r="BP12" s="1016"/>
      <c r="BQ12" s="1016"/>
      <c r="BR12" s="1016"/>
      <c r="BS12" s="1016"/>
      <c r="BT12" s="1016"/>
      <c r="BU12" s="1016"/>
      <c r="BV12" s="1016"/>
      <c r="BW12" s="1016"/>
      <c r="BX12" s="1016"/>
      <c r="BY12" s="1016"/>
      <c r="BZ12" s="1016"/>
      <c r="CA12" s="1016"/>
      <c r="CB12" s="1016"/>
      <c r="CC12" s="1016"/>
      <c r="CD12" s="1016"/>
      <c r="CE12" s="1016"/>
      <c r="CF12" s="1016"/>
      <c r="CG12" s="1016"/>
      <c r="CH12" s="1016"/>
      <c r="CI12" s="1016"/>
      <c r="CJ12" s="1016"/>
      <c r="CK12" s="1016"/>
      <c r="CL12" s="1016"/>
      <c r="CM12" s="1016"/>
      <c r="CN12" s="1016"/>
      <c r="CO12" s="1016"/>
      <c r="CP12" s="1016"/>
      <c r="CQ12" s="1016"/>
      <c r="CR12" s="1016"/>
      <c r="CS12" s="1016"/>
      <c r="CT12" s="1016"/>
      <c r="CU12" s="1016"/>
      <c r="CV12" s="1016"/>
      <c r="CW12" s="1016"/>
      <c r="CX12" s="1016"/>
      <c r="CY12" s="1016"/>
      <c r="CZ12" s="1016"/>
      <c r="DA12" s="1016"/>
      <c r="DB12" s="1016"/>
      <c r="DC12" s="1016"/>
      <c r="DD12" s="1016"/>
      <c r="DE12" s="1016"/>
      <c r="DF12" s="1016"/>
      <c r="DG12" s="1016"/>
      <c r="DH12" s="1016"/>
      <c r="DI12" s="1016"/>
      <c r="DJ12" s="1016"/>
      <c r="DK12" s="1016"/>
      <c r="DL12" s="1016"/>
      <c r="DM12" s="1016"/>
      <c r="DN12" s="1016"/>
      <c r="DO12" s="1016"/>
      <c r="DP12" s="1016"/>
      <c r="DQ12" s="1016"/>
      <c r="DR12" s="1016"/>
      <c r="DS12" s="1016"/>
      <c r="DT12" s="1016"/>
      <c r="DU12" s="1016"/>
      <c r="DV12" s="1016"/>
      <c r="DW12" s="1016"/>
      <c r="DX12" s="1016"/>
      <c r="DY12" s="1016"/>
      <c r="DZ12" s="1016"/>
      <c r="EA12" s="1016"/>
      <c r="EB12" s="1016"/>
      <c r="EC12" s="1016"/>
      <c r="ED12" s="1016"/>
      <c r="EE12" s="1016"/>
      <c r="EF12" s="1016"/>
      <c r="EG12" s="1016"/>
      <c r="EH12" s="1016"/>
      <c r="EI12" s="1016"/>
      <c r="EJ12" s="1016"/>
      <c r="EK12" s="1016"/>
      <c r="EL12" s="1016"/>
      <c r="EM12" s="1016"/>
      <c r="EN12" s="1016"/>
      <c r="EO12" s="1016"/>
      <c r="EP12" s="1016"/>
      <c r="EQ12" s="1016"/>
      <c r="ER12" s="1016"/>
      <c r="ES12" s="1016"/>
      <c r="ET12" s="1016"/>
      <c r="EU12" s="1016"/>
      <c r="EV12" s="1016"/>
      <c r="EW12" s="1016"/>
      <c r="EX12" s="1016"/>
      <c r="EY12" s="1016"/>
      <c r="EZ12" s="1016"/>
      <c r="FA12" s="1016"/>
      <c r="FB12" s="1016"/>
      <c r="FC12" s="1016"/>
      <c r="FD12" s="1016"/>
      <c r="FE12" s="1016"/>
      <c r="FF12" s="1016"/>
      <c r="FG12" s="1016"/>
      <c r="FH12" s="1016"/>
      <c r="FI12" s="1016"/>
      <c r="FJ12" s="1016"/>
      <c r="FK12" s="1016"/>
      <c r="FL12" s="1016"/>
      <c r="FM12" s="1016"/>
      <c r="FN12" s="1016"/>
      <c r="FO12" s="1016"/>
      <c r="FP12" s="1016"/>
      <c r="FQ12" s="1016"/>
      <c r="FR12" s="1016"/>
      <c r="FS12" s="1016"/>
      <c r="FT12" s="1016"/>
      <c r="FU12" s="1016"/>
      <c r="FV12" s="1016"/>
      <c r="FW12" s="1016"/>
      <c r="FX12" s="1016"/>
      <c r="FY12" s="1016"/>
      <c r="FZ12" s="1016"/>
      <c r="GA12" s="1016"/>
      <c r="GB12" s="1016"/>
      <c r="GC12" s="1016"/>
      <c r="GD12" s="1016"/>
      <c r="GE12" s="1016"/>
      <c r="GF12" s="1016"/>
      <c r="GG12" s="1016"/>
      <c r="GH12" s="1016"/>
      <c r="GI12" s="1016"/>
      <c r="GJ12" s="1016"/>
      <c r="GK12" s="1016"/>
      <c r="GL12" s="1016"/>
      <c r="GM12" s="1016"/>
      <c r="GN12" s="1016"/>
      <c r="GO12" s="1016"/>
      <c r="GP12" s="1016"/>
      <c r="GQ12" s="1016"/>
      <c r="GR12" s="1016"/>
      <c r="GS12" s="1016"/>
      <c r="GT12" s="1016"/>
      <c r="GU12" s="1016"/>
      <c r="GV12" s="1016"/>
      <c r="GW12" s="1016"/>
      <c r="GX12" s="1016"/>
      <c r="GY12" s="1016"/>
      <c r="GZ12" s="1016"/>
      <c r="HA12" s="1016"/>
      <c r="HB12" s="1016"/>
      <c r="HC12" s="1016"/>
      <c r="HD12" s="1016"/>
      <c r="HE12" s="1016"/>
      <c r="HF12" s="1016"/>
      <c r="HG12" s="1016"/>
      <c r="HH12" s="1016"/>
      <c r="HI12" s="1016"/>
      <c r="HJ12" s="1016"/>
      <c r="HK12" s="1016"/>
      <c r="HL12" s="1016"/>
      <c r="HM12" s="1016"/>
      <c r="HN12" s="1016"/>
      <c r="HO12" s="1016"/>
      <c r="HP12" s="1016"/>
      <c r="HQ12" s="1016"/>
      <c r="HR12" s="1016"/>
      <c r="HS12" s="1016"/>
      <c r="HT12" s="1016"/>
      <c r="HU12" s="1016"/>
      <c r="HV12" s="1016"/>
      <c r="HW12" s="1016"/>
      <c r="HX12" s="1016"/>
      <c r="HY12" s="1016"/>
      <c r="HZ12" s="1016"/>
      <c r="IA12" s="1016"/>
      <c r="IB12" s="1016"/>
      <c r="IC12" s="1016"/>
      <c r="ID12" s="1016"/>
      <c r="IE12" s="1016"/>
      <c r="IF12" s="1016"/>
      <c r="IG12" s="1016"/>
      <c r="IH12" s="1016"/>
      <c r="II12" s="1016"/>
      <c r="IJ12" s="1016"/>
      <c r="IK12" s="1016"/>
      <c r="IL12" s="1016"/>
      <c r="IM12" s="1016"/>
      <c r="IN12" s="1016"/>
      <c r="IO12" s="1016"/>
      <c r="IP12" s="1016"/>
      <c r="IQ12" s="1016"/>
      <c r="IR12" s="1016"/>
      <c r="IS12" s="1016"/>
      <c r="IT12" s="1016"/>
      <c r="IU12" s="1016"/>
      <c r="IV12" s="1016"/>
      <c r="IW12" s="1016"/>
      <c r="IX12" s="1016"/>
    </row>
    <row r="13" spans="1:258" ht="34.5" customHeight="1">
      <c r="B13" s="1013" t="s">
        <v>608</v>
      </c>
      <c r="C13" s="1013"/>
      <c r="D13" s="1013"/>
      <c r="E13" s="1013"/>
      <c r="I13" s="1016"/>
      <c r="J13" s="1016"/>
      <c r="K13" s="1016"/>
      <c r="L13" s="1016"/>
      <c r="M13" s="1016"/>
      <c r="N13" s="1016"/>
      <c r="O13" s="1016"/>
      <c r="P13" s="1016"/>
      <c r="Q13" s="1016"/>
      <c r="R13" s="1016"/>
      <c r="S13" s="1016"/>
      <c r="T13" s="1016"/>
      <c r="U13" s="1016"/>
      <c r="V13" s="1016"/>
      <c r="W13" s="1016"/>
      <c r="X13" s="1016"/>
      <c r="Y13" s="1016"/>
      <c r="Z13" s="1016"/>
      <c r="AA13" s="1016"/>
      <c r="AB13" s="1016"/>
      <c r="AC13" s="1016"/>
      <c r="AD13" s="1016"/>
      <c r="AE13" s="1016"/>
      <c r="AF13" s="1016"/>
      <c r="AG13" s="1016"/>
      <c r="AH13" s="1016"/>
      <c r="AI13" s="1016"/>
      <c r="AJ13" s="1016"/>
      <c r="AK13" s="1016"/>
      <c r="AL13" s="1016"/>
      <c r="AM13" s="1016"/>
      <c r="AN13" s="1016"/>
      <c r="AO13" s="1016"/>
      <c r="AP13" s="1016"/>
      <c r="AQ13" s="1016"/>
      <c r="AR13" s="1016"/>
      <c r="AS13" s="1016"/>
      <c r="AT13" s="1016"/>
      <c r="AU13" s="1016"/>
      <c r="AV13" s="1016"/>
      <c r="AW13" s="1016"/>
      <c r="AX13" s="1016"/>
      <c r="AY13" s="1016"/>
      <c r="AZ13" s="1016"/>
      <c r="BA13" s="1016"/>
      <c r="BB13" s="1016"/>
      <c r="BC13" s="1016"/>
      <c r="BD13" s="1016"/>
      <c r="BE13" s="1016"/>
      <c r="BF13" s="1016"/>
      <c r="BG13" s="1016"/>
      <c r="BH13" s="1016"/>
      <c r="BI13" s="1016"/>
      <c r="BJ13" s="1016"/>
      <c r="BK13" s="1016"/>
      <c r="BL13" s="1016"/>
      <c r="BM13" s="1016"/>
      <c r="BN13" s="1016"/>
      <c r="BO13" s="1016"/>
      <c r="BP13" s="1016"/>
      <c r="BQ13" s="1016"/>
      <c r="BR13" s="1016"/>
      <c r="BS13" s="1016"/>
      <c r="BT13" s="1016"/>
      <c r="BU13" s="1016"/>
      <c r="BV13" s="1016"/>
      <c r="BW13" s="1016"/>
      <c r="BX13" s="1016"/>
      <c r="BY13" s="1016"/>
      <c r="BZ13" s="1016"/>
      <c r="CA13" s="1016"/>
      <c r="CB13" s="1016"/>
      <c r="CC13" s="1016"/>
      <c r="CD13" s="1016"/>
      <c r="CE13" s="1016"/>
      <c r="CF13" s="1016"/>
      <c r="CG13" s="1016"/>
      <c r="CH13" s="1016"/>
      <c r="CI13" s="1016"/>
      <c r="CJ13" s="1016"/>
      <c r="CK13" s="1016"/>
      <c r="CL13" s="1016"/>
      <c r="CM13" s="1016"/>
      <c r="CN13" s="1016"/>
      <c r="CO13" s="1016"/>
      <c r="CP13" s="1016"/>
      <c r="CQ13" s="1016"/>
      <c r="CR13" s="1016"/>
      <c r="CS13" s="1016"/>
      <c r="CT13" s="1016"/>
      <c r="CU13" s="1016"/>
      <c r="CV13" s="1016"/>
      <c r="CW13" s="1016"/>
      <c r="CX13" s="1016"/>
      <c r="CY13" s="1016"/>
      <c r="CZ13" s="1016"/>
      <c r="DA13" s="1016"/>
      <c r="DB13" s="1016"/>
      <c r="DC13" s="1016"/>
      <c r="DD13" s="1016"/>
      <c r="DE13" s="1016"/>
      <c r="DF13" s="1016"/>
      <c r="DG13" s="1016"/>
      <c r="DH13" s="1016"/>
      <c r="DI13" s="1016"/>
      <c r="DJ13" s="1016"/>
      <c r="DK13" s="1016"/>
      <c r="DL13" s="1016"/>
      <c r="DM13" s="1016"/>
      <c r="DN13" s="1016"/>
      <c r="DO13" s="1016"/>
      <c r="DP13" s="1016"/>
      <c r="DQ13" s="1016"/>
      <c r="DR13" s="1016"/>
      <c r="DS13" s="1016"/>
      <c r="DT13" s="1016"/>
      <c r="DU13" s="1016"/>
      <c r="DV13" s="1016"/>
      <c r="DW13" s="1016"/>
      <c r="DX13" s="1016"/>
      <c r="DY13" s="1016"/>
      <c r="DZ13" s="1016"/>
      <c r="EA13" s="1016"/>
      <c r="EB13" s="1016"/>
      <c r="EC13" s="1016"/>
      <c r="ED13" s="1016"/>
      <c r="EE13" s="1016"/>
      <c r="EF13" s="1016"/>
      <c r="EG13" s="1016"/>
      <c r="EH13" s="1016"/>
      <c r="EI13" s="1016"/>
      <c r="EJ13" s="1016"/>
      <c r="EK13" s="1016"/>
      <c r="EL13" s="1016"/>
      <c r="EM13" s="1016"/>
      <c r="EN13" s="1016"/>
      <c r="EO13" s="1016"/>
      <c r="EP13" s="1016"/>
      <c r="EQ13" s="1016"/>
      <c r="ER13" s="1016"/>
      <c r="ES13" s="1016"/>
      <c r="ET13" s="1016"/>
      <c r="EU13" s="1016"/>
      <c r="EV13" s="1016"/>
      <c r="EW13" s="1016"/>
      <c r="EX13" s="1016"/>
      <c r="EY13" s="1016"/>
      <c r="EZ13" s="1016"/>
      <c r="FA13" s="1016"/>
      <c r="FB13" s="1016"/>
      <c r="FC13" s="1016"/>
      <c r="FD13" s="1016"/>
      <c r="FE13" s="1016"/>
      <c r="FF13" s="1016"/>
      <c r="FG13" s="1016"/>
      <c r="FH13" s="1016"/>
      <c r="FI13" s="1016"/>
      <c r="FJ13" s="1016"/>
      <c r="FK13" s="1016"/>
      <c r="FL13" s="1016"/>
      <c r="FM13" s="1016"/>
      <c r="FN13" s="1016"/>
      <c r="FO13" s="1016"/>
      <c r="FP13" s="1016"/>
      <c r="FQ13" s="1016"/>
      <c r="FR13" s="1016"/>
      <c r="FS13" s="1016"/>
      <c r="FT13" s="1016"/>
      <c r="FU13" s="1016"/>
      <c r="FV13" s="1016"/>
      <c r="FW13" s="1016"/>
      <c r="FX13" s="1016"/>
      <c r="FY13" s="1016"/>
      <c r="FZ13" s="1016"/>
      <c r="GA13" s="1016"/>
      <c r="GB13" s="1016"/>
      <c r="GC13" s="1016"/>
      <c r="GD13" s="1016"/>
      <c r="GE13" s="1016"/>
      <c r="GF13" s="1016"/>
      <c r="GG13" s="1016"/>
      <c r="GH13" s="1016"/>
      <c r="GI13" s="1016"/>
      <c r="GJ13" s="1016"/>
      <c r="GK13" s="1016"/>
      <c r="GL13" s="1016"/>
      <c r="GM13" s="1016"/>
      <c r="GN13" s="1016"/>
      <c r="GO13" s="1016"/>
      <c r="GP13" s="1016"/>
      <c r="GQ13" s="1016"/>
      <c r="GR13" s="1016"/>
      <c r="GS13" s="1016"/>
      <c r="GT13" s="1016"/>
      <c r="GU13" s="1016"/>
      <c r="GV13" s="1016"/>
      <c r="GW13" s="1016"/>
      <c r="GX13" s="1016"/>
      <c r="GY13" s="1016"/>
      <c r="GZ13" s="1016"/>
      <c r="HA13" s="1016"/>
      <c r="HB13" s="1016"/>
      <c r="HC13" s="1016"/>
      <c r="HD13" s="1016"/>
      <c r="HE13" s="1016"/>
      <c r="HF13" s="1016"/>
      <c r="HG13" s="1016"/>
      <c r="HH13" s="1016"/>
      <c r="HI13" s="1016"/>
      <c r="HJ13" s="1016"/>
      <c r="HK13" s="1016"/>
      <c r="HL13" s="1016"/>
      <c r="HM13" s="1016"/>
      <c r="HN13" s="1016"/>
      <c r="HO13" s="1016"/>
      <c r="HP13" s="1016"/>
      <c r="HQ13" s="1016"/>
      <c r="HR13" s="1016"/>
      <c r="HS13" s="1016"/>
      <c r="HT13" s="1016"/>
      <c r="HU13" s="1016"/>
      <c r="HV13" s="1016"/>
      <c r="HW13" s="1016"/>
      <c r="HX13" s="1016"/>
      <c r="HY13" s="1016"/>
      <c r="HZ13" s="1016"/>
      <c r="IA13" s="1016"/>
      <c r="IB13" s="1016"/>
      <c r="IC13" s="1016"/>
      <c r="ID13" s="1016"/>
      <c r="IE13" s="1016"/>
      <c r="IF13" s="1016"/>
      <c r="IG13" s="1016"/>
      <c r="IH13" s="1016"/>
      <c r="II13" s="1016"/>
      <c r="IJ13" s="1016"/>
      <c r="IK13" s="1016"/>
      <c r="IL13" s="1016"/>
      <c r="IM13" s="1016"/>
      <c r="IN13" s="1016"/>
      <c r="IO13" s="1016"/>
      <c r="IP13" s="1016"/>
      <c r="IQ13" s="1016"/>
      <c r="IR13" s="1016"/>
      <c r="IS13" s="1016"/>
      <c r="IT13" s="1016"/>
      <c r="IU13" s="1016"/>
      <c r="IV13" s="1016"/>
      <c r="IW13" s="1016"/>
      <c r="IX13" s="1016"/>
    </row>
    <row r="14" spans="1:258" ht="18" customHeight="1">
      <c r="B14" s="1013" t="s">
        <v>607</v>
      </c>
      <c r="C14" s="1013"/>
      <c r="D14" s="1013"/>
      <c r="E14" s="1013"/>
    </row>
    <row r="15" spans="1:258" ht="6.75" customHeight="1"/>
    <row r="16" spans="1:258" ht="23.25" customHeight="1">
      <c r="A16" s="390" t="s">
        <v>606</v>
      </c>
      <c r="B16" s="390"/>
      <c r="C16" s="389"/>
      <c r="D16" s="390"/>
      <c r="E16" s="390"/>
      <c r="F16" s="389"/>
      <c r="G16" s="389"/>
      <c r="H16" s="389"/>
      <c r="I16" s="1016"/>
      <c r="J16" s="1016"/>
      <c r="K16" s="1016"/>
      <c r="L16" s="1016"/>
      <c r="M16" s="1016"/>
      <c r="N16" s="1016"/>
      <c r="O16" s="1016"/>
      <c r="P16" s="1016"/>
      <c r="Q16" s="1016"/>
      <c r="R16" s="1016"/>
      <c r="S16" s="1016"/>
      <c r="T16" s="1016"/>
      <c r="U16" s="1016"/>
      <c r="V16" s="1016"/>
      <c r="W16" s="1016"/>
      <c r="X16" s="1016"/>
      <c r="Y16" s="1016"/>
      <c r="Z16" s="1016"/>
      <c r="AA16" s="1016"/>
      <c r="AB16" s="1016"/>
      <c r="AC16" s="1016"/>
      <c r="AD16" s="1016"/>
      <c r="AE16" s="1016"/>
      <c r="AF16" s="1016"/>
      <c r="AG16" s="1016"/>
      <c r="AH16" s="1016"/>
      <c r="AI16" s="1016"/>
      <c r="AJ16" s="1016"/>
      <c r="AK16" s="1016"/>
      <c r="AL16" s="1016"/>
      <c r="AM16" s="1016"/>
      <c r="AN16" s="1016"/>
      <c r="AO16" s="1016"/>
      <c r="AP16" s="1016"/>
      <c r="AQ16" s="1016"/>
      <c r="AR16" s="1016"/>
      <c r="AS16" s="1016"/>
      <c r="AT16" s="1016"/>
      <c r="AU16" s="1016"/>
      <c r="AV16" s="1016"/>
      <c r="AW16" s="1016"/>
      <c r="AX16" s="1016"/>
      <c r="AY16" s="1016"/>
      <c r="AZ16" s="1016"/>
      <c r="BA16" s="1016"/>
      <c r="BB16" s="1016"/>
      <c r="BC16" s="1016"/>
      <c r="BD16" s="1016"/>
      <c r="BE16" s="1016"/>
      <c r="BF16" s="1016"/>
      <c r="BG16" s="1016"/>
      <c r="BH16" s="1016"/>
      <c r="BI16" s="1016"/>
      <c r="BJ16" s="1016"/>
      <c r="BK16" s="1016"/>
      <c r="BL16" s="1016"/>
      <c r="BM16" s="1016"/>
      <c r="BN16" s="1016"/>
      <c r="BO16" s="1016"/>
      <c r="BP16" s="1016"/>
      <c r="BQ16" s="1016"/>
      <c r="BR16" s="1016"/>
      <c r="BS16" s="1016"/>
      <c r="BT16" s="1016"/>
      <c r="BU16" s="1016"/>
      <c r="BV16" s="1016"/>
      <c r="BW16" s="1016"/>
      <c r="BX16" s="1016"/>
      <c r="BY16" s="1016"/>
      <c r="BZ16" s="1016"/>
      <c r="CA16" s="1016"/>
      <c r="CB16" s="1016"/>
      <c r="CC16" s="1016"/>
      <c r="CD16" s="1016"/>
      <c r="CE16" s="1016"/>
      <c r="CF16" s="1016"/>
      <c r="CG16" s="1016"/>
      <c r="CH16" s="1016"/>
      <c r="CI16" s="1016"/>
      <c r="CJ16" s="1016"/>
      <c r="CK16" s="1016"/>
      <c r="CL16" s="1016"/>
      <c r="CM16" s="1016"/>
      <c r="CN16" s="1016"/>
      <c r="CO16" s="1016"/>
      <c r="CP16" s="1016"/>
      <c r="CQ16" s="1016"/>
      <c r="CR16" s="1016"/>
      <c r="CS16" s="1016"/>
      <c r="CT16" s="1016"/>
      <c r="CU16" s="1016"/>
      <c r="CV16" s="1016"/>
      <c r="CW16" s="1016"/>
      <c r="CX16" s="1016"/>
      <c r="CY16" s="1016"/>
      <c r="CZ16" s="1016"/>
      <c r="DA16" s="1016"/>
      <c r="DB16" s="1016"/>
      <c r="DC16" s="1016"/>
      <c r="DD16" s="1016"/>
      <c r="DE16" s="1016"/>
      <c r="DF16" s="1016"/>
      <c r="DG16" s="1016"/>
      <c r="DH16" s="1016"/>
      <c r="DI16" s="1016"/>
      <c r="DJ16" s="1016"/>
      <c r="DK16" s="1016"/>
      <c r="DL16" s="1016"/>
      <c r="DM16" s="1016"/>
      <c r="DN16" s="1016"/>
      <c r="DO16" s="1016"/>
      <c r="DP16" s="1016"/>
      <c r="DQ16" s="1016"/>
      <c r="DR16" s="1016"/>
      <c r="DS16" s="1016"/>
      <c r="DT16" s="1016"/>
      <c r="DU16" s="1016"/>
      <c r="DV16" s="1016"/>
      <c r="DW16" s="1016"/>
      <c r="DX16" s="1016"/>
      <c r="DY16" s="1016"/>
      <c r="DZ16" s="1016"/>
      <c r="EA16" s="1016"/>
      <c r="EB16" s="1016"/>
      <c r="EC16" s="1016"/>
      <c r="ED16" s="1016"/>
      <c r="EE16" s="1016"/>
      <c r="EF16" s="1016"/>
      <c r="EG16" s="1016"/>
      <c r="EH16" s="1016"/>
      <c r="EI16" s="1016"/>
      <c r="EJ16" s="1016"/>
      <c r="EK16" s="1016"/>
      <c r="EL16" s="1016"/>
      <c r="EM16" s="1016"/>
      <c r="EN16" s="1016"/>
      <c r="EO16" s="1016"/>
      <c r="EP16" s="1016"/>
      <c r="EQ16" s="1016"/>
      <c r="ER16" s="1016"/>
      <c r="ES16" s="1016"/>
      <c r="ET16" s="1016"/>
      <c r="EU16" s="1016"/>
      <c r="EV16" s="1016"/>
      <c r="EW16" s="1016"/>
      <c r="EX16" s="1016"/>
      <c r="EY16" s="1016"/>
      <c r="EZ16" s="1016"/>
      <c r="FA16" s="1016"/>
      <c r="FB16" s="1016"/>
      <c r="FC16" s="1016"/>
      <c r="FD16" s="1016"/>
      <c r="FE16" s="1016"/>
      <c r="FF16" s="1016"/>
      <c r="FG16" s="1016"/>
      <c r="FH16" s="1016"/>
      <c r="FI16" s="1016"/>
      <c r="FJ16" s="1016"/>
      <c r="FK16" s="1016"/>
      <c r="FL16" s="1016"/>
      <c r="FM16" s="1016"/>
      <c r="FN16" s="1016"/>
      <c r="FO16" s="1016"/>
      <c r="FP16" s="1016"/>
      <c r="FQ16" s="1016"/>
      <c r="FR16" s="1016"/>
      <c r="FS16" s="1016"/>
      <c r="FT16" s="1016"/>
      <c r="FU16" s="1016"/>
      <c r="FV16" s="1016"/>
      <c r="FW16" s="1016"/>
      <c r="FX16" s="1016"/>
      <c r="FY16" s="1016"/>
      <c r="FZ16" s="1016"/>
      <c r="GA16" s="1016"/>
      <c r="GB16" s="1016"/>
      <c r="GC16" s="1016"/>
      <c r="GD16" s="1016"/>
      <c r="GE16" s="1016"/>
      <c r="GF16" s="1016"/>
      <c r="GG16" s="1016"/>
      <c r="GH16" s="1016"/>
      <c r="GI16" s="1016"/>
      <c r="GJ16" s="1016"/>
      <c r="GK16" s="1016"/>
      <c r="GL16" s="1016"/>
      <c r="GM16" s="1016"/>
      <c r="GN16" s="1016"/>
      <c r="GO16" s="1016"/>
      <c r="GP16" s="1016"/>
      <c r="GQ16" s="1016"/>
      <c r="GR16" s="1016"/>
      <c r="GS16" s="1016"/>
      <c r="GT16" s="1016"/>
      <c r="GU16" s="1016"/>
      <c r="GV16" s="1016"/>
      <c r="GW16" s="1016"/>
      <c r="GX16" s="1016"/>
      <c r="GY16" s="1016"/>
      <c r="GZ16" s="1016"/>
      <c r="HA16" s="1016"/>
      <c r="HB16" s="1016"/>
      <c r="HC16" s="1016"/>
      <c r="HD16" s="1016"/>
      <c r="HE16" s="1016"/>
      <c r="HF16" s="1016"/>
      <c r="HG16" s="1016"/>
      <c r="HH16" s="1016"/>
      <c r="HI16" s="1016"/>
      <c r="HJ16" s="1016"/>
      <c r="HK16" s="1016"/>
      <c r="HL16" s="1016"/>
      <c r="HM16" s="1016"/>
      <c r="HN16" s="1016"/>
      <c r="HO16" s="1016"/>
      <c r="HP16" s="1016"/>
      <c r="HQ16" s="1016"/>
      <c r="HR16" s="1016"/>
      <c r="HS16" s="1016"/>
      <c r="HT16" s="1016"/>
      <c r="HU16" s="1016"/>
      <c r="HV16" s="1016"/>
      <c r="HW16" s="1016"/>
      <c r="HX16" s="1016"/>
      <c r="HY16" s="1016"/>
      <c r="HZ16" s="1016"/>
      <c r="IA16" s="1016"/>
      <c r="IB16" s="1016"/>
      <c r="IC16" s="1016"/>
      <c r="ID16" s="1016"/>
      <c r="IE16" s="1016"/>
      <c r="IF16" s="1016"/>
      <c r="IG16" s="1016"/>
      <c r="IH16" s="1016"/>
      <c r="II16" s="1016"/>
      <c r="IJ16" s="1016"/>
      <c r="IK16" s="1016"/>
      <c r="IL16" s="1016"/>
      <c r="IM16" s="1016"/>
      <c r="IN16" s="1016"/>
      <c r="IO16" s="1016"/>
      <c r="IP16" s="1016"/>
      <c r="IQ16" s="1016"/>
      <c r="IR16" s="1016"/>
      <c r="IS16" s="1016"/>
      <c r="IT16" s="1016"/>
      <c r="IU16" s="1016"/>
      <c r="IV16" s="1016"/>
      <c r="IW16" s="1016"/>
      <c r="IX16" s="1016"/>
    </row>
    <row r="17" spans="1:5" ht="21.75" customHeight="1">
      <c r="A17" s="337" t="s">
        <v>605</v>
      </c>
    </row>
    <row r="18" spans="1:5" ht="21" customHeight="1">
      <c r="B18" s="1005" t="s">
        <v>562</v>
      </c>
      <c r="C18" s="1006"/>
      <c r="D18" s="363" t="s">
        <v>561</v>
      </c>
      <c r="E18" s="363" t="s">
        <v>580</v>
      </c>
    </row>
    <row r="19" spans="1:5">
      <c r="B19" s="368" t="s">
        <v>604</v>
      </c>
      <c r="C19" s="368"/>
      <c r="D19" s="368" t="s">
        <v>573</v>
      </c>
      <c r="E19" s="388" t="s">
        <v>603</v>
      </c>
    </row>
    <row r="20" spans="1:5" ht="19.5" customHeight="1">
      <c r="B20" s="368" t="s">
        <v>602</v>
      </c>
      <c r="C20" s="368"/>
      <c r="D20" s="368" t="s">
        <v>573</v>
      </c>
      <c r="E20" s="370" t="s">
        <v>601</v>
      </c>
    </row>
    <row r="21" spans="1:5">
      <c r="B21" s="382" t="s">
        <v>600</v>
      </c>
      <c r="C21" s="368"/>
      <c r="D21" s="368" t="s">
        <v>573</v>
      </c>
      <c r="E21" s="388" t="s">
        <v>599</v>
      </c>
    </row>
    <row r="22" spans="1:5">
      <c r="A22" s="381"/>
      <c r="B22" s="383"/>
      <c r="C22" s="376" t="s">
        <v>598</v>
      </c>
      <c r="D22" s="382" t="s">
        <v>573</v>
      </c>
      <c r="E22" s="387" t="s">
        <v>597</v>
      </c>
    </row>
    <row r="23" spans="1:5">
      <c r="A23" s="381"/>
      <c r="B23" s="383"/>
      <c r="C23" s="386" t="s">
        <v>596</v>
      </c>
      <c r="D23" s="385" t="s">
        <v>570</v>
      </c>
      <c r="E23" s="384" t="s">
        <v>595</v>
      </c>
    </row>
    <row r="24" spans="1:5" ht="19.5" customHeight="1">
      <c r="A24" s="381"/>
      <c r="B24" s="383"/>
      <c r="C24" s="375" t="s">
        <v>594</v>
      </c>
      <c r="D24" s="368" t="s">
        <v>573</v>
      </c>
      <c r="E24" s="370" t="s">
        <v>593</v>
      </c>
    </row>
    <row r="25" spans="1:5" ht="19.5" customHeight="1">
      <c r="A25" s="381"/>
      <c r="B25" s="383"/>
      <c r="C25" s="375" t="s">
        <v>592</v>
      </c>
      <c r="D25" s="382" t="s">
        <v>570</v>
      </c>
      <c r="E25" s="370" t="s">
        <v>591</v>
      </c>
    </row>
    <row r="26" spans="1:5" ht="19.5" customHeight="1">
      <c r="A26" s="381"/>
      <c r="B26" s="374"/>
      <c r="C26" s="375" t="s">
        <v>279</v>
      </c>
      <c r="D26" s="1021" t="s">
        <v>590</v>
      </c>
      <c r="E26" s="370" t="s">
        <v>589</v>
      </c>
    </row>
    <row r="27" spans="1:5" ht="19.5" customHeight="1">
      <c r="B27" s="380" t="s">
        <v>583</v>
      </c>
      <c r="C27" s="380"/>
      <c r="D27" s="1022"/>
      <c r="E27" s="378" t="s">
        <v>588</v>
      </c>
    </row>
    <row r="28" spans="1:5" ht="19.5" customHeight="1">
      <c r="B28" s="1009" t="s">
        <v>587</v>
      </c>
      <c r="C28" s="1010"/>
      <c r="D28" s="368" t="s">
        <v>570</v>
      </c>
      <c r="E28" s="370" t="s">
        <v>586</v>
      </c>
    </row>
    <row r="29" spans="1:5" ht="19.5" customHeight="1">
      <c r="B29" s="1011" t="s">
        <v>585</v>
      </c>
      <c r="C29" s="1012"/>
      <c r="D29" s="368" t="s">
        <v>570</v>
      </c>
      <c r="E29" s="370" t="s">
        <v>584</v>
      </c>
    </row>
    <row r="30" spans="1:5" ht="19.5" customHeight="1">
      <c r="B30" s="379" t="s">
        <v>583</v>
      </c>
      <c r="C30" s="379"/>
      <c r="D30" s="379" t="s">
        <v>573</v>
      </c>
      <c r="E30" s="378" t="s">
        <v>582</v>
      </c>
    </row>
    <row r="31" spans="1:5" ht="3.6" customHeight="1"/>
    <row r="32" spans="1:5" ht="17.25" customHeight="1">
      <c r="A32" s="337" t="s">
        <v>581</v>
      </c>
    </row>
    <row r="33" spans="1:5" ht="19.5" customHeight="1">
      <c r="B33" s="1005" t="s">
        <v>562</v>
      </c>
      <c r="C33" s="1006"/>
      <c r="D33" s="363" t="s">
        <v>561</v>
      </c>
      <c r="E33" s="363" t="s">
        <v>580</v>
      </c>
    </row>
    <row r="34" spans="1:5" ht="19.5" customHeight="1">
      <c r="B34" s="375" t="s">
        <v>579</v>
      </c>
      <c r="C34" s="375"/>
      <c r="D34" s="368" t="s">
        <v>578</v>
      </c>
      <c r="E34" s="377" t="s">
        <v>577</v>
      </c>
    </row>
    <row r="35" spans="1:5" ht="19.5" customHeight="1">
      <c r="B35" s="375" t="s">
        <v>576</v>
      </c>
      <c r="C35" s="375"/>
      <c r="D35" s="368" t="s">
        <v>573</v>
      </c>
      <c r="E35" s="368" t="s">
        <v>575</v>
      </c>
    </row>
    <row r="36" spans="1:5" ht="19.5" customHeight="1">
      <c r="B36" s="376" t="s">
        <v>574</v>
      </c>
      <c r="C36" s="375"/>
      <c r="D36" s="368" t="s">
        <v>573</v>
      </c>
      <c r="E36" s="368" t="s">
        <v>572</v>
      </c>
    </row>
    <row r="37" spans="1:5" ht="19.5" customHeight="1">
      <c r="B37" s="374"/>
      <c r="C37" s="373" t="s">
        <v>571</v>
      </c>
      <c r="D37" s="368" t="s">
        <v>570</v>
      </c>
      <c r="E37" s="372" t="s">
        <v>569</v>
      </c>
    </row>
    <row r="38" spans="1:5" ht="3.95" customHeight="1"/>
    <row r="39" spans="1:5" ht="19.5" customHeight="1">
      <c r="A39" s="337" t="s">
        <v>568</v>
      </c>
    </row>
    <row r="40" spans="1:5" ht="19.5" customHeight="1">
      <c r="B40" s="1007" t="s">
        <v>562</v>
      </c>
      <c r="C40" s="1008"/>
      <c r="D40" s="371" t="s">
        <v>561</v>
      </c>
      <c r="E40" s="371" t="s">
        <v>213</v>
      </c>
    </row>
    <row r="41" spans="1:5" ht="19.5" customHeight="1">
      <c r="B41" s="368" t="s">
        <v>567</v>
      </c>
      <c r="C41" s="368"/>
      <c r="D41" s="369"/>
      <c r="E41" s="368" t="s">
        <v>566</v>
      </c>
    </row>
    <row r="42" spans="1:5" ht="19.5" customHeight="1">
      <c r="B42" s="368" t="s">
        <v>565</v>
      </c>
      <c r="C42" s="368"/>
      <c r="D42" s="369"/>
      <c r="E42" s="368" t="s">
        <v>564</v>
      </c>
    </row>
    <row r="43" spans="1:5" ht="28.5" customHeight="1">
      <c r="A43" s="337" t="s">
        <v>563</v>
      </c>
    </row>
    <row r="44" spans="1:5" ht="19.5" customHeight="1">
      <c r="B44" s="1007" t="s">
        <v>562</v>
      </c>
      <c r="C44" s="1008"/>
      <c r="D44" s="371" t="s">
        <v>561</v>
      </c>
      <c r="E44" s="371" t="s">
        <v>213</v>
      </c>
    </row>
    <row r="45" spans="1:5" ht="18.75" customHeight="1">
      <c r="B45" s="368" t="s">
        <v>560</v>
      </c>
      <c r="C45" s="368"/>
      <c r="D45" s="369"/>
      <c r="E45" s="370" t="s">
        <v>559</v>
      </c>
    </row>
    <row r="46" spans="1:5" ht="18" customHeight="1">
      <c r="B46" s="368" t="s">
        <v>558</v>
      </c>
      <c r="C46" s="368"/>
      <c r="D46" s="369"/>
      <c r="E46" s="368" t="s">
        <v>557</v>
      </c>
    </row>
    <row r="47" spans="1:5" ht="18" customHeight="1">
      <c r="B47" s="368" t="s">
        <v>556</v>
      </c>
      <c r="C47" s="368"/>
      <c r="D47" s="369"/>
      <c r="E47" s="368" t="s">
        <v>553</v>
      </c>
    </row>
    <row r="48" spans="1:5" ht="18" customHeight="1">
      <c r="B48" s="368" t="s">
        <v>555</v>
      </c>
      <c r="C48" s="368"/>
      <c r="D48" s="369"/>
      <c r="E48" s="368" t="s">
        <v>553</v>
      </c>
    </row>
    <row r="49" spans="2:5">
      <c r="B49" s="368" t="s">
        <v>554</v>
      </c>
      <c r="C49" s="368"/>
      <c r="D49" s="369"/>
      <c r="E49" s="368" t="s">
        <v>553</v>
      </c>
    </row>
    <row r="50" spans="2:5">
      <c r="B50" s="368" t="s">
        <v>552</v>
      </c>
      <c r="C50" s="368"/>
      <c r="D50" s="369"/>
      <c r="E50" s="368" t="s">
        <v>551</v>
      </c>
    </row>
  </sheetData>
  <mergeCells count="267">
    <mergeCell ref="B44:C44"/>
    <mergeCell ref="IL16:IN16"/>
    <mergeCell ref="IO16:IQ16"/>
    <mergeCell ref="IR16:IT16"/>
    <mergeCell ref="IU16:IW16"/>
    <mergeCell ref="FC16:FE16"/>
    <mergeCell ref="FF16:FH16"/>
    <mergeCell ref="FI16:FK16"/>
    <mergeCell ref="FL16:FN16"/>
    <mergeCell ref="HQ16:HS16"/>
    <mergeCell ref="GJ16:GL16"/>
    <mergeCell ref="GM16:GO16"/>
    <mergeCell ref="GP16:GR16"/>
    <mergeCell ref="GS16:GU16"/>
    <mergeCell ref="GV16:GX16"/>
    <mergeCell ref="GY16:HA16"/>
    <mergeCell ref="HB16:HD16"/>
    <mergeCell ref="FO16:FQ16"/>
    <mergeCell ref="II16:IK16"/>
    <mergeCell ref="D26:D27"/>
    <mergeCell ref="DP16:DR16"/>
    <mergeCell ref="DS16:DU16"/>
    <mergeCell ref="DV16:DX16"/>
    <mergeCell ref="DY16:EA16"/>
    <mergeCell ref="BB16:BD16"/>
    <mergeCell ref="BE16:BG16"/>
    <mergeCell ref="U16:W16"/>
    <mergeCell ref="X16:Z16"/>
    <mergeCell ref="AA16:AC16"/>
    <mergeCell ref="IX16"/>
    <mergeCell ref="HT16:HV16"/>
    <mergeCell ref="HW16:HY16"/>
    <mergeCell ref="HZ16:IB16"/>
    <mergeCell ref="IC16:IE16"/>
    <mergeCell ref="IF16:IH16"/>
    <mergeCell ref="GG16:GI16"/>
    <mergeCell ref="EB16:ED16"/>
    <mergeCell ref="EE16:EG16"/>
    <mergeCell ref="HE16:HG16"/>
    <mergeCell ref="HH16:HJ16"/>
    <mergeCell ref="EH16:EJ16"/>
    <mergeCell ref="EK16:EM16"/>
    <mergeCell ref="EN16:EP16"/>
    <mergeCell ref="EQ16:ES16"/>
    <mergeCell ref="HK16:HM16"/>
    <mergeCell ref="HN16:HP16"/>
    <mergeCell ref="FR16:FT16"/>
    <mergeCell ref="FU16:FW16"/>
    <mergeCell ref="BH16:BJ16"/>
    <mergeCell ref="BK16:BM16"/>
    <mergeCell ref="ET16:EV16"/>
    <mergeCell ref="EW16:EY16"/>
    <mergeCell ref="GD16:GF16"/>
    <mergeCell ref="I16:K16"/>
    <mergeCell ref="L16:N16"/>
    <mergeCell ref="O16:Q16"/>
    <mergeCell ref="R16:T16"/>
    <mergeCell ref="AD16:AF16"/>
    <mergeCell ref="AG16:AI16"/>
    <mergeCell ref="AJ16:AL16"/>
    <mergeCell ref="CX16:CZ16"/>
    <mergeCell ref="DA16:DC16"/>
    <mergeCell ref="DD16:DF16"/>
    <mergeCell ref="DG16:DI16"/>
    <mergeCell ref="DJ16:DL16"/>
    <mergeCell ref="DM16:DO16"/>
    <mergeCell ref="EZ16:FB16"/>
    <mergeCell ref="AM16:AO16"/>
    <mergeCell ref="AP16:AR16"/>
    <mergeCell ref="AS16:AU16"/>
    <mergeCell ref="AV16:AX16"/>
    <mergeCell ref="AY16:BA16"/>
    <mergeCell ref="GS13:GU13"/>
    <mergeCell ref="DJ13:DL13"/>
    <mergeCell ref="DM13:DO13"/>
    <mergeCell ref="DP13:DR13"/>
    <mergeCell ref="DS13:DU13"/>
    <mergeCell ref="DV13:DX13"/>
    <mergeCell ref="DY13:EA13"/>
    <mergeCell ref="EZ13:FB13"/>
    <mergeCell ref="CU16:CW16"/>
    <mergeCell ref="FX16:FZ16"/>
    <mergeCell ref="GA16:GC16"/>
    <mergeCell ref="FI13:FK13"/>
    <mergeCell ref="BN16:BP16"/>
    <mergeCell ref="BQ16:BS16"/>
    <mergeCell ref="BT16:BV16"/>
    <mergeCell ref="BW16:BY16"/>
    <mergeCell ref="BZ16:CB16"/>
    <mergeCell ref="EB13:ED13"/>
    <mergeCell ref="EE13:EG13"/>
    <mergeCell ref="FC13:FE13"/>
    <mergeCell ref="FF13:FH13"/>
    <mergeCell ref="CC16:CE16"/>
    <mergeCell ref="CF16:CH16"/>
    <mergeCell ref="CI16:CK16"/>
    <mergeCell ref="CL16:CN16"/>
    <mergeCell ref="CO16:CQ16"/>
    <mergeCell ref="CR16:CT16"/>
    <mergeCell ref="BN13:BP13"/>
    <mergeCell ref="BQ13:BS13"/>
    <mergeCell ref="BT13:BV13"/>
    <mergeCell ref="BW13:BY13"/>
    <mergeCell ref="BZ13:CB13"/>
    <mergeCell ref="CC13:CE13"/>
    <mergeCell ref="CF13:CH13"/>
    <mergeCell ref="DD13:DF13"/>
    <mergeCell ref="BH13:BJ13"/>
    <mergeCell ref="BK13:BM13"/>
    <mergeCell ref="GM13:GO13"/>
    <mergeCell ref="GP13:GR13"/>
    <mergeCell ref="DG13:DI13"/>
    <mergeCell ref="HW13:HY13"/>
    <mergeCell ref="HZ13:IB13"/>
    <mergeCell ref="II13:IK13"/>
    <mergeCell ref="IL13:IN13"/>
    <mergeCell ref="EH13:EJ13"/>
    <mergeCell ref="EK13:EM13"/>
    <mergeCell ref="EN13:EP13"/>
    <mergeCell ref="EQ13:ES13"/>
    <mergeCell ref="ET13:EV13"/>
    <mergeCell ref="EW13:EY13"/>
    <mergeCell ref="GA13:GC13"/>
    <mergeCell ref="GD13:GF13"/>
    <mergeCell ref="GG13:GI13"/>
    <mergeCell ref="GJ13:GL13"/>
    <mergeCell ref="GV13:GX13"/>
    <mergeCell ref="GY13:HA13"/>
    <mergeCell ref="HB13:HD13"/>
    <mergeCell ref="HE13:HG13"/>
    <mergeCell ref="HH13:HJ13"/>
    <mergeCell ref="AM13:AO13"/>
    <mergeCell ref="CI13:CK13"/>
    <mergeCell ref="CL13:CN13"/>
    <mergeCell ref="IX13"/>
    <mergeCell ref="IC13:IE13"/>
    <mergeCell ref="IF13:IH13"/>
    <mergeCell ref="IU13:IW13"/>
    <mergeCell ref="FL13:FN13"/>
    <mergeCell ref="FO13:FQ13"/>
    <mergeCell ref="FR13:FT13"/>
    <mergeCell ref="FU13:FW13"/>
    <mergeCell ref="FX13:FZ13"/>
    <mergeCell ref="AP13:AR13"/>
    <mergeCell ref="AS13:AU13"/>
    <mergeCell ref="AV13:AX13"/>
    <mergeCell ref="AY13:BA13"/>
    <mergeCell ref="BB13:BD13"/>
    <mergeCell ref="BE13:BG13"/>
    <mergeCell ref="IO13:IQ13"/>
    <mergeCell ref="IR13:IT13"/>
    <mergeCell ref="HK13:HM13"/>
    <mergeCell ref="HN13:HP13"/>
    <mergeCell ref="HQ13:HS13"/>
    <mergeCell ref="HT13:HV13"/>
    <mergeCell ref="BZ12:CB12"/>
    <mergeCell ref="CC12:CE12"/>
    <mergeCell ref="CO13:CQ13"/>
    <mergeCell ref="CR13:CT13"/>
    <mergeCell ref="CU13:CW13"/>
    <mergeCell ref="CX13:CZ13"/>
    <mergeCell ref="DA13:DC13"/>
    <mergeCell ref="CU12:CW12"/>
    <mergeCell ref="CX12:CZ12"/>
    <mergeCell ref="CF12:CH12"/>
    <mergeCell ref="CI12:CK12"/>
    <mergeCell ref="CL12:CN12"/>
    <mergeCell ref="CO12:CQ12"/>
    <mergeCell ref="CR12:CT12"/>
    <mergeCell ref="FF12:FH12"/>
    <mergeCell ref="FI12:FK12"/>
    <mergeCell ref="DA12:DC12"/>
    <mergeCell ref="DD12:DF12"/>
    <mergeCell ref="DG12:DI12"/>
    <mergeCell ref="DJ12:DL12"/>
    <mergeCell ref="DM12:DO12"/>
    <mergeCell ref="DP12:DR12"/>
    <mergeCell ref="EK12:EM12"/>
    <mergeCell ref="EN12:EP12"/>
    <mergeCell ref="EQ12:ES12"/>
    <mergeCell ref="DY12:EA12"/>
    <mergeCell ref="EB12:ED12"/>
    <mergeCell ref="EE12:EG12"/>
    <mergeCell ref="EH12:EJ12"/>
    <mergeCell ref="ET12:EV12"/>
    <mergeCell ref="EW12:EY12"/>
    <mergeCell ref="EZ12:FB12"/>
    <mergeCell ref="FC12:FE12"/>
    <mergeCell ref="DS12:DU12"/>
    <mergeCell ref="DV12:DX12"/>
    <mergeCell ref="HZ12:IB12"/>
    <mergeCell ref="IC12:IE12"/>
    <mergeCell ref="IX12"/>
    <mergeCell ref="IF12:IH12"/>
    <mergeCell ref="II12:IK12"/>
    <mergeCell ref="IL12:IN12"/>
    <mergeCell ref="IO12:IQ12"/>
    <mergeCell ref="IR12:IT12"/>
    <mergeCell ref="IU12:IW12"/>
    <mergeCell ref="HN12:HP12"/>
    <mergeCell ref="HQ12:HS12"/>
    <mergeCell ref="HT12:HV12"/>
    <mergeCell ref="HW12:HY12"/>
    <mergeCell ref="GM12:GO12"/>
    <mergeCell ref="GP12:GR12"/>
    <mergeCell ref="GS12:GU12"/>
    <mergeCell ref="GV12:GX12"/>
    <mergeCell ref="FL12:FN12"/>
    <mergeCell ref="FO12:FQ12"/>
    <mergeCell ref="FR12:FT12"/>
    <mergeCell ref="FU12:FW12"/>
    <mergeCell ref="FX12:FZ12"/>
    <mergeCell ref="GA12:GC12"/>
    <mergeCell ref="GY12:HA12"/>
    <mergeCell ref="HB12:HD12"/>
    <mergeCell ref="HE12:HG12"/>
    <mergeCell ref="HH12:HJ12"/>
    <mergeCell ref="HK12:HM12"/>
    <mergeCell ref="GD12:GF12"/>
    <mergeCell ref="GG12:GI12"/>
    <mergeCell ref="GJ12:GL12"/>
    <mergeCell ref="BQ12:BS12"/>
    <mergeCell ref="BT12:BV12"/>
    <mergeCell ref="BW12:BY12"/>
    <mergeCell ref="AP12:AR12"/>
    <mergeCell ref="AS12:AU12"/>
    <mergeCell ref="AV12:AX12"/>
    <mergeCell ref="AY12:BA12"/>
    <mergeCell ref="BB12:BD12"/>
    <mergeCell ref="BE12:BG12"/>
    <mergeCell ref="BH12:BJ12"/>
    <mergeCell ref="BK12:BM12"/>
    <mergeCell ref="BN12:BP12"/>
    <mergeCell ref="AJ12:AL12"/>
    <mergeCell ref="AM12:AO12"/>
    <mergeCell ref="I12:K12"/>
    <mergeCell ref="L12:N12"/>
    <mergeCell ref="O12:Q12"/>
    <mergeCell ref="R12:T12"/>
    <mergeCell ref="U12:W12"/>
    <mergeCell ref="B14:E14"/>
    <mergeCell ref="D4:E4"/>
    <mergeCell ref="D6:E6"/>
    <mergeCell ref="X12:Z12"/>
    <mergeCell ref="AA12:AC12"/>
    <mergeCell ref="AD12:AF12"/>
    <mergeCell ref="AG12:AI12"/>
    <mergeCell ref="I13:K13"/>
    <mergeCell ref="L13:N13"/>
    <mergeCell ref="O13:Q13"/>
    <mergeCell ref="R13:T13"/>
    <mergeCell ref="U13:W13"/>
    <mergeCell ref="X13:Z13"/>
    <mergeCell ref="AA13:AC13"/>
    <mergeCell ref="AD13:AF13"/>
    <mergeCell ref="AG13:AI13"/>
    <mergeCell ref="AJ13:AL13"/>
    <mergeCell ref="B18:C18"/>
    <mergeCell ref="B33:C33"/>
    <mergeCell ref="B40:C40"/>
    <mergeCell ref="B28:C28"/>
    <mergeCell ref="B29:C29"/>
    <mergeCell ref="B9:E9"/>
    <mergeCell ref="B10:E10"/>
    <mergeCell ref="B11:E11"/>
    <mergeCell ref="B12:E12"/>
    <mergeCell ref="B13:E13"/>
  </mergeCells>
  <phoneticPr fontId="4"/>
  <pageMargins left="0.70866141732283472" right="0.70866141732283472" top="0.74803149606299213" bottom="0.74803149606299213" header="0.31496062992125984" footer="0.31496062992125984"/>
  <pageSetup paperSize="9" scale="99" orientation="portrait" r:id="rId1"/>
  <rowBreaks count="1" manualBreakCount="1">
    <brk id="3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0"/>
  <sheetViews>
    <sheetView view="pageBreakPreview" zoomScaleNormal="100" zoomScaleSheetLayoutView="100" workbookViewId="0">
      <selection sqref="A1:B1"/>
    </sheetView>
  </sheetViews>
  <sheetFormatPr defaultColWidth="5.625" defaultRowHeight="18.75"/>
  <cols>
    <col min="1" max="1" width="3.875" style="831" customWidth="1"/>
    <col min="2" max="4" width="4.125" style="831" customWidth="1"/>
    <col min="5" max="8" width="3.875" style="831" customWidth="1"/>
    <col min="9" max="18" width="3.625" style="831" customWidth="1"/>
    <col min="19" max="23" width="3.875" style="831" customWidth="1"/>
    <col min="24" max="24" width="5.625" style="831"/>
    <col min="25" max="25" width="9" style="831" customWidth="1"/>
    <col min="26" max="39" width="3" style="831" customWidth="1"/>
    <col min="40" max="40" width="7.125" style="831" customWidth="1"/>
    <col min="41" max="43" width="5.625" style="831"/>
    <col min="44" max="44" width="7.125" style="831" customWidth="1"/>
    <col min="45" max="52" width="5.625" style="831"/>
    <col min="53" max="53" width="3.25" style="831" customWidth="1"/>
    <col min="54" max="16384" width="5.625" style="831"/>
  </cols>
  <sheetData>
    <row r="1" spans="1:39">
      <c r="W1" s="877" t="s">
        <v>1202</v>
      </c>
      <c r="AM1" s="870"/>
    </row>
    <row r="2" spans="1:39">
      <c r="R2" s="1618" t="s">
        <v>529</v>
      </c>
      <c r="S2" s="1619"/>
      <c r="T2" s="1619"/>
      <c r="U2" s="1619"/>
      <c r="V2" s="1619"/>
      <c r="W2" s="877"/>
      <c r="AM2" s="870"/>
    </row>
    <row r="3" spans="1:39" s="862" customFormat="1" ht="20.25" customHeight="1">
      <c r="A3" s="1621" t="str">
        <f>'様式第1-1号'!E6&amp;"構成員一覧"</f>
        <v>構成員一覧</v>
      </c>
      <c r="B3" s="1621"/>
      <c r="C3" s="1621"/>
      <c r="D3" s="1621"/>
      <c r="E3" s="1621"/>
      <c r="F3" s="1621"/>
      <c r="G3" s="1621"/>
      <c r="H3" s="1621"/>
      <c r="I3" s="1621"/>
      <c r="J3" s="1621"/>
      <c r="K3" s="1621"/>
      <c r="L3" s="1621"/>
      <c r="M3" s="1621"/>
      <c r="N3" s="1621"/>
      <c r="O3" s="1621"/>
      <c r="P3" s="1621"/>
      <c r="Q3" s="1621"/>
      <c r="R3" s="1621"/>
      <c r="S3" s="1621"/>
      <c r="T3" s="1621"/>
      <c r="U3" s="1621"/>
      <c r="V3" s="1621"/>
      <c r="W3" s="1621"/>
      <c r="Y3" s="875"/>
      <c r="Z3" s="1620" t="s">
        <v>1167</v>
      </c>
      <c r="AA3" s="1620"/>
      <c r="AB3" s="1620"/>
      <c r="AC3" s="1620"/>
      <c r="AD3" s="1620" t="s">
        <v>1166</v>
      </c>
      <c r="AE3" s="1620"/>
      <c r="AF3" s="1620"/>
      <c r="AG3" s="1620"/>
      <c r="AH3" s="1620"/>
      <c r="AI3" s="1620"/>
      <c r="AJ3" s="1620"/>
      <c r="AK3" s="1620"/>
      <c r="AL3" s="1620"/>
      <c r="AM3" s="854"/>
    </row>
    <row r="4" spans="1:39" ht="36" customHeight="1">
      <c r="B4" s="1622" t="str">
        <f>"以下３．の構成員は、"&amp;'様式第1-1号'!E6&amp;"へ参加するとともに、活動組織の代表、役員を下記１．２．のとおり定めます。
"</f>
        <v xml:space="preserve">以下３．の構成員は、へ参加するとともに、活動組織の代表、役員を下記１．２．のとおり定めます。
</v>
      </c>
      <c r="C4" s="1622"/>
      <c r="D4" s="1622"/>
      <c r="E4" s="1622"/>
      <c r="F4" s="1622"/>
      <c r="G4" s="1622"/>
      <c r="H4" s="1622"/>
      <c r="I4" s="1622"/>
      <c r="J4" s="1622"/>
      <c r="K4" s="1622"/>
      <c r="L4" s="1622"/>
      <c r="M4" s="1622"/>
      <c r="N4" s="1622"/>
      <c r="O4" s="1622"/>
      <c r="P4" s="1622"/>
      <c r="Q4" s="1622"/>
      <c r="R4" s="1622"/>
      <c r="S4" s="1622"/>
      <c r="T4" s="1622"/>
      <c r="U4" s="1622"/>
      <c r="V4" s="1622"/>
      <c r="Y4" s="875"/>
      <c r="Z4" s="874" t="s">
        <v>304</v>
      </c>
      <c r="AA4" s="873" t="s">
        <v>316</v>
      </c>
      <c r="AB4" s="873" t="s">
        <v>325</v>
      </c>
      <c r="AC4" s="873" t="s">
        <v>330</v>
      </c>
      <c r="AD4" s="873" t="s">
        <v>339</v>
      </c>
      <c r="AE4" s="873" t="s">
        <v>344</v>
      </c>
      <c r="AF4" s="873" t="s">
        <v>347</v>
      </c>
      <c r="AG4" s="873" t="s">
        <v>353</v>
      </c>
      <c r="AH4" s="873" t="s">
        <v>358</v>
      </c>
      <c r="AI4" s="873" t="s">
        <v>361</v>
      </c>
      <c r="AJ4" s="873" t="s">
        <v>364</v>
      </c>
      <c r="AK4" s="873" t="s">
        <v>367</v>
      </c>
      <c r="AL4" s="872" t="s">
        <v>370</v>
      </c>
      <c r="AM4" s="871"/>
    </row>
    <row r="5" spans="1:39" s="862" customFormat="1" ht="22.5" customHeight="1">
      <c r="A5" s="869" t="s">
        <v>1201</v>
      </c>
      <c r="Y5" s="876" t="s">
        <v>1200</v>
      </c>
      <c r="Z5" s="876">
        <f t="shared" ref="Z5:AL5" si="0">COUNTIF($B21:$D49,Z4)</f>
        <v>0</v>
      </c>
      <c r="AA5" s="876">
        <f t="shared" si="0"/>
        <v>0</v>
      </c>
      <c r="AB5" s="876">
        <f t="shared" si="0"/>
        <v>0</v>
      </c>
      <c r="AC5" s="876">
        <f t="shared" si="0"/>
        <v>0</v>
      </c>
      <c r="AD5" s="876">
        <f t="shared" si="0"/>
        <v>0</v>
      </c>
      <c r="AE5" s="876">
        <f t="shared" si="0"/>
        <v>0</v>
      </c>
      <c r="AF5" s="876">
        <f t="shared" si="0"/>
        <v>0</v>
      </c>
      <c r="AG5" s="876">
        <f t="shared" si="0"/>
        <v>0</v>
      </c>
      <c r="AH5" s="876">
        <f t="shared" si="0"/>
        <v>0</v>
      </c>
      <c r="AI5" s="876">
        <f t="shared" si="0"/>
        <v>0</v>
      </c>
      <c r="AJ5" s="876">
        <f t="shared" si="0"/>
        <v>0</v>
      </c>
      <c r="AK5" s="876">
        <f t="shared" si="0"/>
        <v>0</v>
      </c>
      <c r="AL5" s="876">
        <f t="shared" si="0"/>
        <v>0</v>
      </c>
      <c r="AM5" s="870"/>
    </row>
    <row r="6" spans="1:39" ht="22.5" customHeight="1">
      <c r="B6" s="1623" t="s">
        <v>1198</v>
      </c>
      <c r="C6" s="1624"/>
      <c r="D6" s="1624"/>
      <c r="E6" s="1624" t="s">
        <v>1187</v>
      </c>
      <c r="F6" s="1624"/>
      <c r="G6" s="1624"/>
      <c r="H6" s="1624"/>
      <c r="I6" s="1624" t="s">
        <v>1186</v>
      </c>
      <c r="J6" s="1624"/>
      <c r="K6" s="1624"/>
      <c r="L6" s="1624"/>
      <c r="M6" s="1624"/>
      <c r="N6" s="1624"/>
      <c r="O6" s="1624"/>
      <c r="P6" s="1624"/>
      <c r="Q6" s="1624"/>
      <c r="R6" s="1624"/>
      <c r="S6" s="1624" t="s">
        <v>201</v>
      </c>
      <c r="T6" s="1624"/>
      <c r="U6" s="1624"/>
      <c r="V6" s="1637"/>
    </row>
    <row r="7" spans="1:39" ht="22.5" customHeight="1">
      <c r="B7" s="1625"/>
      <c r="C7" s="1626"/>
      <c r="D7" s="1627"/>
      <c r="E7" s="1628" t="str">
        <f>'はじめに（PC）'!D5&amp;""</f>
        <v/>
      </c>
      <c r="F7" s="1629"/>
      <c r="G7" s="1629"/>
      <c r="H7" s="1630"/>
      <c r="I7" s="1631" t="str">
        <f>'はじめに（PC）'!D6&amp;""</f>
        <v/>
      </c>
      <c r="J7" s="1632"/>
      <c r="K7" s="1632"/>
      <c r="L7" s="1632"/>
      <c r="M7" s="1632"/>
      <c r="N7" s="1632"/>
      <c r="O7" s="1632"/>
      <c r="P7" s="1632"/>
      <c r="Q7" s="1632"/>
      <c r="R7" s="1633"/>
      <c r="S7" s="1634"/>
      <c r="T7" s="1635"/>
      <c r="U7" s="1635"/>
      <c r="V7" s="1636"/>
      <c r="Y7" s="862"/>
      <c r="Z7" s="862"/>
      <c r="AA7" s="862"/>
      <c r="AB7" s="862"/>
      <c r="AC7" s="862"/>
      <c r="AD7" s="862"/>
      <c r="AE7" s="862"/>
      <c r="AF7" s="862"/>
      <c r="AG7" s="862"/>
      <c r="AH7" s="862"/>
      <c r="AI7" s="862"/>
      <c r="AJ7" s="862"/>
      <c r="AK7" s="862"/>
      <c r="AL7" s="862"/>
      <c r="AM7" s="862"/>
    </row>
    <row r="8" spans="1:39" s="862" customFormat="1" ht="22.5" customHeight="1">
      <c r="A8" s="869" t="s">
        <v>1199</v>
      </c>
      <c r="B8" s="856"/>
      <c r="C8" s="856"/>
      <c r="Z8" s="860"/>
      <c r="AA8" s="860"/>
      <c r="AB8" s="860"/>
      <c r="AC8" s="860"/>
      <c r="AD8" s="860"/>
      <c r="AE8" s="860"/>
      <c r="AF8" s="860"/>
      <c r="AG8" s="860"/>
      <c r="AH8" s="860"/>
      <c r="AI8" s="860"/>
      <c r="AJ8" s="860"/>
      <c r="AK8" s="860"/>
      <c r="AL8" s="860"/>
    </row>
    <row r="9" spans="1:39" s="862" customFormat="1" ht="22.5" customHeight="1">
      <c r="B9" s="1623" t="s">
        <v>1198</v>
      </c>
      <c r="C9" s="1624"/>
      <c r="D9" s="1624"/>
      <c r="E9" s="1624" t="s">
        <v>1187</v>
      </c>
      <c r="F9" s="1624"/>
      <c r="G9" s="1624"/>
      <c r="H9" s="1624"/>
      <c r="I9" s="1624" t="s">
        <v>1186</v>
      </c>
      <c r="J9" s="1624"/>
      <c r="K9" s="1624"/>
      <c r="L9" s="1624"/>
      <c r="M9" s="1624"/>
      <c r="N9" s="1624"/>
      <c r="O9" s="1624"/>
      <c r="P9" s="1624"/>
      <c r="Q9" s="1624"/>
      <c r="R9" s="1624"/>
      <c r="S9" s="1624" t="s">
        <v>201</v>
      </c>
      <c r="T9" s="1624"/>
      <c r="U9" s="1624"/>
      <c r="V9" s="1637"/>
      <c r="Y9" s="860"/>
      <c r="Z9" s="860"/>
      <c r="AA9" s="860"/>
      <c r="AB9" s="860"/>
      <c r="AC9" s="860"/>
      <c r="AD9" s="860"/>
      <c r="AE9" s="860"/>
      <c r="AF9" s="860"/>
      <c r="AG9" s="860"/>
      <c r="AH9" s="860"/>
      <c r="AI9" s="860"/>
      <c r="AJ9" s="860"/>
      <c r="AK9" s="860"/>
      <c r="AL9" s="860"/>
      <c r="AM9" s="860"/>
    </row>
    <row r="10" spans="1:39" s="860" customFormat="1" ht="22.5" customHeight="1">
      <c r="B10" s="1644"/>
      <c r="C10" s="1612"/>
      <c r="D10" s="1613"/>
      <c r="E10" s="1611"/>
      <c r="F10" s="1612"/>
      <c r="G10" s="1612"/>
      <c r="H10" s="1613"/>
      <c r="I10" s="1638"/>
      <c r="J10" s="1639"/>
      <c r="K10" s="1639"/>
      <c r="L10" s="1639"/>
      <c r="M10" s="1639"/>
      <c r="N10" s="1639"/>
      <c r="O10" s="1639"/>
      <c r="P10" s="1639"/>
      <c r="Q10" s="1639"/>
      <c r="R10" s="1640"/>
      <c r="S10" s="1641"/>
      <c r="T10" s="1642"/>
      <c r="U10" s="1642"/>
      <c r="V10" s="1643"/>
    </row>
    <row r="11" spans="1:39" s="860" customFormat="1" ht="22.5" customHeight="1">
      <c r="B11" s="1644"/>
      <c r="C11" s="1612"/>
      <c r="D11" s="1613"/>
      <c r="E11" s="1611"/>
      <c r="F11" s="1612"/>
      <c r="G11" s="1612"/>
      <c r="H11" s="1613"/>
      <c r="I11" s="1638"/>
      <c r="J11" s="1639"/>
      <c r="K11" s="1639"/>
      <c r="L11" s="1639"/>
      <c r="M11" s="1639"/>
      <c r="N11" s="1639"/>
      <c r="O11" s="1639"/>
      <c r="P11" s="1639"/>
      <c r="Q11" s="1639"/>
      <c r="R11" s="1640"/>
      <c r="S11" s="1641"/>
      <c r="T11" s="1642"/>
      <c r="U11" s="1642"/>
      <c r="V11" s="1643"/>
    </row>
    <row r="12" spans="1:39" s="860" customFormat="1" ht="22.5" customHeight="1">
      <c r="B12" s="1644"/>
      <c r="C12" s="1612"/>
      <c r="D12" s="1613"/>
      <c r="E12" s="1611"/>
      <c r="F12" s="1612"/>
      <c r="G12" s="1612"/>
      <c r="H12" s="1613"/>
      <c r="I12" s="1638"/>
      <c r="J12" s="1639"/>
      <c r="K12" s="1639"/>
      <c r="L12" s="1639"/>
      <c r="M12" s="1639"/>
      <c r="N12" s="1639"/>
      <c r="O12" s="1639"/>
      <c r="P12" s="1639"/>
      <c r="Q12" s="1639"/>
      <c r="R12" s="1640"/>
      <c r="S12" s="1641"/>
      <c r="T12" s="1642"/>
      <c r="U12" s="1642"/>
      <c r="V12" s="1643"/>
    </row>
    <row r="13" spans="1:39" s="860" customFormat="1" ht="22.5" customHeight="1">
      <c r="B13" s="1644"/>
      <c r="C13" s="1612"/>
      <c r="D13" s="1613"/>
      <c r="E13" s="1611"/>
      <c r="F13" s="1612"/>
      <c r="G13" s="1612"/>
      <c r="H13" s="1613"/>
      <c r="I13" s="1653"/>
      <c r="J13" s="1654"/>
      <c r="K13" s="1654"/>
      <c r="L13" s="1654"/>
      <c r="M13" s="1654"/>
      <c r="N13" s="1654"/>
      <c r="O13" s="1654"/>
      <c r="P13" s="1654"/>
      <c r="Q13" s="1654"/>
      <c r="R13" s="1655"/>
      <c r="S13" s="1641"/>
      <c r="T13" s="1642"/>
      <c r="U13" s="1642"/>
      <c r="V13" s="1643"/>
    </row>
    <row r="14" spans="1:39" s="860" customFormat="1" ht="22.5" customHeight="1">
      <c r="B14" s="1657"/>
      <c r="C14" s="1614"/>
      <c r="D14" s="1614"/>
      <c r="E14" s="1614"/>
      <c r="F14" s="1614"/>
      <c r="G14" s="1614"/>
      <c r="H14" s="1614"/>
      <c r="I14" s="1615"/>
      <c r="J14" s="1615"/>
      <c r="K14" s="1615"/>
      <c r="L14" s="1615"/>
      <c r="M14" s="1615"/>
      <c r="N14" s="1615"/>
      <c r="O14" s="1615"/>
      <c r="P14" s="1615"/>
      <c r="Q14" s="1615"/>
      <c r="R14" s="1615"/>
      <c r="S14" s="1616"/>
      <c r="T14" s="1616"/>
      <c r="U14" s="1616"/>
      <c r="V14" s="1617"/>
      <c r="Y14" s="862"/>
      <c r="Z14" s="862"/>
      <c r="AA14" s="862"/>
      <c r="AB14" s="862"/>
      <c r="AC14" s="862"/>
      <c r="AD14" s="862"/>
      <c r="AE14" s="862"/>
      <c r="AF14" s="862"/>
      <c r="AG14" s="862"/>
      <c r="AH14" s="862"/>
      <c r="AI14" s="862"/>
      <c r="AJ14" s="862"/>
      <c r="AK14" s="862"/>
      <c r="AL14" s="862"/>
      <c r="AM14" s="862"/>
    </row>
    <row r="15" spans="1:39" s="862" customFormat="1" ht="17.25" customHeight="1">
      <c r="A15" s="869" t="s">
        <v>1197</v>
      </c>
      <c r="Y15" s="831"/>
      <c r="Z15" s="831"/>
      <c r="AA15" s="831"/>
      <c r="AB15" s="831"/>
      <c r="AC15" s="831"/>
      <c r="AD15" s="831"/>
      <c r="AE15" s="831"/>
      <c r="AF15" s="831"/>
      <c r="AG15" s="831"/>
      <c r="AH15" s="831"/>
      <c r="AI15" s="831"/>
      <c r="AJ15" s="831"/>
      <c r="AK15" s="831"/>
      <c r="AL15" s="831"/>
      <c r="AM15" s="831"/>
    </row>
    <row r="16" spans="1:39" s="862" customFormat="1" ht="15.75" customHeight="1">
      <c r="A16" s="869"/>
      <c r="B16" s="1658" t="s">
        <v>1196</v>
      </c>
      <c r="C16" s="1659"/>
      <c r="D16" s="1659"/>
      <c r="E16" s="1659"/>
      <c r="F16" s="1659"/>
      <c r="G16" s="1659"/>
      <c r="H16" s="1659"/>
      <c r="I16" s="1659"/>
      <c r="J16" s="1659"/>
      <c r="K16" s="1659"/>
      <c r="L16" s="1659"/>
      <c r="M16" s="1659"/>
      <c r="N16" s="1659"/>
      <c r="O16" s="1659"/>
      <c r="P16" s="1659"/>
      <c r="Q16" s="1659"/>
      <c r="R16" s="1659"/>
      <c r="S16" s="1659"/>
      <c r="T16" s="1659"/>
      <c r="U16" s="1659"/>
      <c r="V16" s="1659"/>
      <c r="Y16" s="831"/>
      <c r="Z16" s="831"/>
      <c r="AA16" s="831"/>
      <c r="AB16" s="831"/>
      <c r="AC16" s="831"/>
      <c r="AD16" s="831"/>
      <c r="AE16" s="831"/>
      <c r="AF16" s="831"/>
      <c r="AG16" s="831"/>
      <c r="AH16" s="831"/>
      <c r="AI16" s="831"/>
      <c r="AJ16" s="831"/>
      <c r="AK16" s="831"/>
      <c r="AL16" s="831"/>
      <c r="AM16" s="831"/>
    </row>
    <row r="17" spans="1:39" s="862" customFormat="1" ht="18" customHeight="1">
      <c r="A17" s="869"/>
      <c r="B17" s="868" t="s">
        <v>1195</v>
      </c>
      <c r="C17" s="868"/>
      <c r="D17" s="868"/>
      <c r="E17" s="868"/>
      <c r="F17" s="868"/>
      <c r="G17" s="868"/>
      <c r="H17" s="868"/>
      <c r="I17" s="868"/>
      <c r="J17" s="868"/>
      <c r="K17" s="868"/>
      <c r="L17" s="868"/>
      <c r="M17" s="868"/>
      <c r="N17" s="868"/>
      <c r="O17" s="868"/>
      <c r="P17" s="868"/>
      <c r="Q17" s="868"/>
      <c r="R17" s="868"/>
      <c r="S17" s="868"/>
      <c r="T17" s="868"/>
      <c r="U17" s="868"/>
      <c r="V17" s="868"/>
      <c r="Y17" s="831"/>
      <c r="Z17" s="831"/>
      <c r="AA17" s="831"/>
      <c r="AB17" s="831"/>
      <c r="AC17" s="831"/>
      <c r="AD17" s="831"/>
      <c r="AE17" s="831"/>
      <c r="AF17" s="831"/>
      <c r="AG17" s="831"/>
      <c r="AH17" s="831"/>
      <c r="AI17" s="831"/>
      <c r="AJ17" s="831"/>
      <c r="AK17" s="831"/>
      <c r="AL17" s="831"/>
      <c r="AM17" s="831"/>
    </row>
    <row r="18" spans="1:39" ht="22.5" customHeight="1">
      <c r="A18" s="831" t="s">
        <v>1194</v>
      </c>
      <c r="B18" s="865"/>
      <c r="I18" s="867"/>
      <c r="K18" s="866"/>
    </row>
    <row r="19" spans="1:39" ht="37.5" customHeight="1">
      <c r="A19" s="860"/>
      <c r="B19" s="1656" t="s">
        <v>1193</v>
      </c>
      <c r="C19" s="1656"/>
      <c r="D19" s="1656"/>
      <c r="E19" s="1656"/>
      <c r="F19" s="1656"/>
      <c r="G19" s="1656"/>
      <c r="H19" s="1656"/>
      <c r="I19" s="1656"/>
      <c r="J19" s="1656"/>
      <c r="K19" s="1656"/>
      <c r="L19" s="1656"/>
      <c r="M19" s="1656"/>
      <c r="N19" s="1656"/>
      <c r="O19" s="1656"/>
      <c r="P19" s="1656"/>
      <c r="Q19" s="1656"/>
      <c r="R19" s="1656"/>
      <c r="S19" s="1656"/>
      <c r="T19" s="1656"/>
      <c r="U19" s="1656"/>
      <c r="V19" s="1656"/>
      <c r="Y19" s="862"/>
      <c r="Z19" s="862"/>
      <c r="AA19" s="862"/>
      <c r="AB19" s="862"/>
      <c r="AC19" s="862"/>
      <c r="AD19" s="862"/>
      <c r="AE19" s="862"/>
      <c r="AF19" s="862"/>
      <c r="AG19" s="862"/>
      <c r="AH19" s="862"/>
      <c r="AI19" s="862"/>
      <c r="AJ19" s="862"/>
      <c r="AK19" s="862"/>
      <c r="AL19" s="862"/>
      <c r="AM19" s="862"/>
    </row>
    <row r="20" spans="1:39" s="862" customFormat="1" ht="22.5" customHeight="1">
      <c r="B20" s="1623" t="s">
        <v>1188</v>
      </c>
      <c r="C20" s="1624"/>
      <c r="D20" s="1624"/>
      <c r="E20" s="1624" t="s">
        <v>1187</v>
      </c>
      <c r="F20" s="1624"/>
      <c r="G20" s="1624"/>
      <c r="H20" s="1624"/>
      <c r="I20" s="1624" t="s">
        <v>1186</v>
      </c>
      <c r="J20" s="1624"/>
      <c r="K20" s="1624"/>
      <c r="L20" s="1624"/>
      <c r="M20" s="1624"/>
      <c r="N20" s="1624"/>
      <c r="O20" s="1624"/>
      <c r="P20" s="1624"/>
      <c r="Q20" s="1624"/>
      <c r="R20" s="1624"/>
      <c r="S20" s="1645" t="s">
        <v>1185</v>
      </c>
      <c r="T20" s="1645"/>
      <c r="U20" s="1645"/>
      <c r="V20" s="1646"/>
      <c r="Y20" s="860"/>
      <c r="Z20" s="860"/>
      <c r="AA20" s="860"/>
      <c r="AB20" s="860"/>
      <c r="AC20" s="860"/>
      <c r="AD20" s="860"/>
      <c r="AE20" s="860"/>
      <c r="AF20" s="860"/>
      <c r="AG20" s="860"/>
      <c r="AH20" s="860"/>
      <c r="AI20" s="860"/>
      <c r="AJ20" s="860"/>
      <c r="AK20" s="860"/>
      <c r="AL20" s="860"/>
      <c r="AM20" s="860"/>
    </row>
    <row r="21" spans="1:39" s="860" customFormat="1" ht="22.5" customHeight="1">
      <c r="B21" s="1649"/>
      <c r="C21" s="1650"/>
      <c r="D21" s="1650"/>
      <c r="E21" s="1651"/>
      <c r="F21" s="1651"/>
      <c r="G21" s="1651"/>
      <c r="H21" s="1651"/>
      <c r="I21" s="1638"/>
      <c r="J21" s="1639"/>
      <c r="K21" s="1639"/>
      <c r="L21" s="1639"/>
      <c r="M21" s="1639"/>
      <c r="N21" s="1639"/>
      <c r="O21" s="1639"/>
      <c r="P21" s="1639"/>
      <c r="Q21" s="1639"/>
      <c r="R21" s="1640"/>
      <c r="S21" s="1647"/>
      <c r="T21" s="1647"/>
      <c r="U21" s="1647"/>
      <c r="V21" s="1648"/>
    </row>
    <row r="22" spans="1:39" s="861" customFormat="1" ht="22.5" customHeight="1">
      <c r="B22" s="1649"/>
      <c r="C22" s="1650"/>
      <c r="D22" s="1650"/>
      <c r="E22" s="1651"/>
      <c r="F22" s="1651"/>
      <c r="G22" s="1651"/>
      <c r="H22" s="1651"/>
      <c r="I22" s="1638"/>
      <c r="J22" s="1639"/>
      <c r="K22" s="1639"/>
      <c r="L22" s="1639"/>
      <c r="M22" s="1639"/>
      <c r="N22" s="1639"/>
      <c r="O22" s="1639"/>
      <c r="P22" s="1639"/>
      <c r="Q22" s="1639"/>
      <c r="R22" s="1640"/>
      <c r="S22" s="1647"/>
      <c r="T22" s="1647"/>
      <c r="U22" s="1647"/>
      <c r="V22" s="1648"/>
    </row>
    <row r="23" spans="1:39" s="860" customFormat="1" ht="22.5" customHeight="1">
      <c r="B23" s="1664"/>
      <c r="C23" s="1665"/>
      <c r="D23" s="1665"/>
      <c r="E23" s="1651"/>
      <c r="F23" s="1651"/>
      <c r="G23" s="1651"/>
      <c r="H23" s="1651"/>
      <c r="I23" s="1638"/>
      <c r="J23" s="1639"/>
      <c r="K23" s="1639"/>
      <c r="L23" s="1639"/>
      <c r="M23" s="1639"/>
      <c r="N23" s="1639"/>
      <c r="O23" s="1639"/>
      <c r="P23" s="1639"/>
      <c r="Q23" s="1639"/>
      <c r="R23" s="1640"/>
      <c r="S23" s="1661"/>
      <c r="T23" s="1661"/>
      <c r="U23" s="1661"/>
      <c r="V23" s="1662"/>
      <c r="Y23" s="831"/>
      <c r="Z23" s="831"/>
      <c r="AA23" s="831"/>
      <c r="AB23" s="831"/>
      <c r="AC23" s="831"/>
      <c r="AD23" s="831"/>
      <c r="AE23" s="831"/>
      <c r="AF23" s="831"/>
      <c r="AG23" s="831"/>
      <c r="AH23" s="831"/>
      <c r="AI23" s="831"/>
      <c r="AJ23" s="831"/>
      <c r="AK23" s="831"/>
      <c r="AL23" s="831"/>
      <c r="AM23" s="831"/>
    </row>
    <row r="24" spans="1:39" s="860" customFormat="1" ht="24" customHeight="1">
      <c r="B24" s="1652"/>
      <c r="C24" s="1652"/>
      <c r="D24" s="1652"/>
      <c r="E24" s="1663" t="s">
        <v>196</v>
      </c>
      <c r="F24" s="1663"/>
      <c r="G24" s="1663"/>
      <c r="H24" s="1663"/>
      <c r="I24" s="1663"/>
      <c r="J24" s="1663"/>
      <c r="K24" s="1663"/>
      <c r="L24" s="1663"/>
      <c r="M24" s="1663"/>
      <c r="N24" s="1663"/>
      <c r="O24" s="1663"/>
      <c r="P24" s="1663"/>
      <c r="Q24" s="1663"/>
      <c r="R24" s="1663"/>
      <c r="S24" s="1660"/>
      <c r="T24" s="1660"/>
      <c r="U24" s="1660"/>
      <c r="V24" s="1660"/>
      <c r="Y24" s="831"/>
      <c r="Z24" s="831"/>
      <c r="AA24" s="831"/>
      <c r="AB24" s="831"/>
      <c r="AC24" s="831"/>
      <c r="AD24" s="831"/>
      <c r="AE24" s="831"/>
      <c r="AF24" s="831"/>
      <c r="AG24" s="831"/>
      <c r="AH24" s="831"/>
      <c r="AI24" s="831"/>
      <c r="AJ24" s="831"/>
      <c r="AK24" s="831"/>
      <c r="AL24" s="831"/>
      <c r="AM24" s="831"/>
    </row>
    <row r="25" spans="1:39" ht="22.5" customHeight="1">
      <c r="A25" s="860"/>
      <c r="B25" s="862" t="s">
        <v>1190</v>
      </c>
      <c r="C25" s="865"/>
      <c r="U25" s="864"/>
      <c r="V25" s="863"/>
      <c r="Y25" s="862"/>
      <c r="Z25" s="862"/>
      <c r="AA25" s="862"/>
      <c r="AB25" s="862"/>
      <c r="AC25" s="862"/>
      <c r="AD25" s="862"/>
      <c r="AE25" s="862"/>
      <c r="AF25" s="862"/>
      <c r="AG25" s="862"/>
      <c r="AH25" s="862"/>
      <c r="AI25" s="862"/>
      <c r="AJ25" s="862"/>
      <c r="AK25" s="862"/>
      <c r="AL25" s="862"/>
      <c r="AM25" s="862"/>
    </row>
    <row r="26" spans="1:39" s="862" customFormat="1" ht="22.5" customHeight="1">
      <c r="B26" s="1623" t="s">
        <v>1188</v>
      </c>
      <c r="C26" s="1624"/>
      <c r="D26" s="1624"/>
      <c r="E26" s="1624" t="s">
        <v>1187</v>
      </c>
      <c r="F26" s="1624"/>
      <c r="G26" s="1624"/>
      <c r="H26" s="1624"/>
      <c r="I26" s="1624" t="s">
        <v>1186</v>
      </c>
      <c r="J26" s="1624"/>
      <c r="K26" s="1624"/>
      <c r="L26" s="1624"/>
      <c r="M26" s="1624"/>
      <c r="N26" s="1624"/>
      <c r="O26" s="1624"/>
      <c r="P26" s="1624"/>
      <c r="Q26" s="1624"/>
      <c r="R26" s="1624"/>
      <c r="S26" s="1624" t="s">
        <v>201</v>
      </c>
      <c r="T26" s="1624"/>
      <c r="U26" s="1624"/>
      <c r="V26" s="1637"/>
      <c r="Y26" s="861"/>
      <c r="Z26" s="861"/>
      <c r="AA26" s="861"/>
      <c r="AB26" s="861"/>
      <c r="AC26" s="861"/>
      <c r="AD26" s="861"/>
      <c r="AE26" s="861"/>
      <c r="AF26" s="861"/>
      <c r="AG26" s="861"/>
      <c r="AH26" s="861"/>
      <c r="AI26" s="861"/>
      <c r="AJ26" s="861"/>
      <c r="AK26" s="861"/>
      <c r="AL26" s="861"/>
      <c r="AM26" s="861"/>
    </row>
    <row r="27" spans="1:39" s="861" customFormat="1" ht="22.5" customHeight="1">
      <c r="B27" s="1649"/>
      <c r="C27" s="1650"/>
      <c r="D27" s="1650"/>
      <c r="E27" s="1651"/>
      <c r="F27" s="1651"/>
      <c r="G27" s="1651"/>
      <c r="H27" s="1651"/>
      <c r="I27" s="1638"/>
      <c r="J27" s="1639"/>
      <c r="K27" s="1639"/>
      <c r="L27" s="1639"/>
      <c r="M27" s="1639"/>
      <c r="N27" s="1639"/>
      <c r="O27" s="1639"/>
      <c r="P27" s="1639"/>
      <c r="Q27" s="1639"/>
      <c r="R27" s="1640"/>
      <c r="S27" s="1647"/>
      <c r="T27" s="1647"/>
      <c r="U27" s="1647"/>
      <c r="V27" s="1648"/>
    </row>
    <row r="28" spans="1:39" s="861" customFormat="1" ht="22.5" customHeight="1">
      <c r="B28" s="1649"/>
      <c r="C28" s="1650"/>
      <c r="D28" s="1650"/>
      <c r="E28" s="1651"/>
      <c r="F28" s="1651"/>
      <c r="G28" s="1651"/>
      <c r="H28" s="1651"/>
      <c r="I28" s="1638"/>
      <c r="J28" s="1639"/>
      <c r="K28" s="1639"/>
      <c r="L28" s="1639"/>
      <c r="M28" s="1639"/>
      <c r="N28" s="1639"/>
      <c r="O28" s="1639"/>
      <c r="P28" s="1639"/>
      <c r="Q28" s="1639"/>
      <c r="R28" s="1640"/>
      <c r="S28" s="1647"/>
      <c r="T28" s="1647"/>
      <c r="U28" s="1647"/>
      <c r="V28" s="1648"/>
    </row>
    <row r="29" spans="1:39" s="861" customFormat="1" ht="19.5">
      <c r="B29" s="1649"/>
      <c r="C29" s="1650"/>
      <c r="D29" s="1650"/>
      <c r="E29" s="1614"/>
      <c r="F29" s="1614"/>
      <c r="G29" s="1614"/>
      <c r="H29" s="1614"/>
      <c r="I29" s="1638"/>
      <c r="J29" s="1639"/>
      <c r="K29" s="1639"/>
      <c r="L29" s="1639"/>
      <c r="M29" s="1639"/>
      <c r="N29" s="1639"/>
      <c r="O29" s="1639"/>
      <c r="P29" s="1639"/>
      <c r="Q29" s="1639"/>
      <c r="R29" s="1640"/>
      <c r="S29" s="1661"/>
      <c r="T29" s="1661"/>
      <c r="U29" s="1661"/>
      <c r="V29" s="1662"/>
      <c r="Y29" s="831"/>
      <c r="Z29" s="831"/>
      <c r="AA29" s="831"/>
      <c r="AB29" s="831"/>
      <c r="AC29" s="831"/>
      <c r="AD29" s="831"/>
      <c r="AE29" s="831"/>
      <c r="AF29" s="831"/>
      <c r="AG29" s="831"/>
      <c r="AH29" s="831"/>
      <c r="AI29" s="831"/>
      <c r="AJ29" s="831"/>
      <c r="AK29" s="831"/>
      <c r="AL29" s="831"/>
      <c r="AM29" s="831"/>
    </row>
    <row r="30" spans="1:39" s="861" customFormat="1">
      <c r="B30" s="1652"/>
      <c r="C30" s="1652"/>
      <c r="D30" s="1652"/>
      <c r="E30" s="1686" t="s">
        <v>196</v>
      </c>
      <c r="F30" s="1687"/>
      <c r="G30" s="1687"/>
      <c r="H30" s="1687"/>
      <c r="I30" s="1687"/>
      <c r="J30" s="1687"/>
      <c r="K30" s="1687"/>
      <c r="L30" s="1687"/>
      <c r="M30" s="1687"/>
      <c r="N30" s="1687"/>
      <c r="O30" s="1687"/>
      <c r="P30" s="1687"/>
      <c r="Q30" s="1687"/>
      <c r="R30" s="1687"/>
      <c r="S30" s="1660"/>
      <c r="T30" s="1660"/>
      <c r="U30" s="1660"/>
      <c r="V30" s="1660"/>
      <c r="Y30" s="831"/>
      <c r="Z30" s="831"/>
      <c r="AA30" s="831"/>
      <c r="AB30" s="831"/>
      <c r="AC30" s="831"/>
      <c r="AD30" s="831"/>
      <c r="AE30" s="831"/>
      <c r="AF30" s="831"/>
      <c r="AG30" s="831"/>
      <c r="AH30" s="831"/>
      <c r="AI30" s="831"/>
      <c r="AJ30" s="831"/>
      <c r="AK30" s="831"/>
      <c r="AL30" s="831"/>
      <c r="AM30" s="831"/>
    </row>
    <row r="31" spans="1:39" ht="22.5" customHeight="1">
      <c r="A31" s="831" t="s">
        <v>1192</v>
      </c>
      <c r="B31" s="865"/>
      <c r="I31" s="867"/>
      <c r="K31" s="866"/>
    </row>
    <row r="32" spans="1:39" ht="37.5" customHeight="1">
      <c r="A32" s="860"/>
      <c r="B32" s="1681" t="s">
        <v>1191</v>
      </c>
      <c r="C32" s="1681"/>
      <c r="D32" s="1681"/>
      <c r="E32" s="1681"/>
      <c r="F32" s="1681"/>
      <c r="G32" s="1681"/>
      <c r="H32" s="1681"/>
      <c r="I32" s="1681"/>
      <c r="J32" s="1681"/>
      <c r="K32" s="1681"/>
      <c r="L32" s="1681"/>
      <c r="M32" s="1681"/>
      <c r="N32" s="1681"/>
      <c r="O32" s="1681"/>
      <c r="P32" s="1681"/>
      <c r="Q32" s="1681"/>
      <c r="R32" s="1681"/>
      <c r="S32" s="1681"/>
      <c r="T32" s="1681"/>
      <c r="U32" s="1681"/>
      <c r="V32" s="1681"/>
      <c r="Y32" s="862"/>
      <c r="Z32" s="862"/>
      <c r="AA32" s="862"/>
      <c r="AB32" s="862"/>
      <c r="AC32" s="862"/>
      <c r="AD32" s="862"/>
      <c r="AE32" s="862"/>
      <c r="AF32" s="862"/>
      <c r="AG32" s="862"/>
      <c r="AH32" s="862"/>
      <c r="AI32" s="862"/>
      <c r="AJ32" s="862"/>
      <c r="AK32" s="862"/>
      <c r="AL32" s="862"/>
      <c r="AM32" s="862"/>
    </row>
    <row r="33" spans="1:39" s="862" customFormat="1" ht="22.5" customHeight="1">
      <c r="B33" s="1623" t="s">
        <v>1188</v>
      </c>
      <c r="C33" s="1624"/>
      <c r="D33" s="1624"/>
      <c r="E33" s="1624" t="s">
        <v>1187</v>
      </c>
      <c r="F33" s="1624"/>
      <c r="G33" s="1624"/>
      <c r="H33" s="1624"/>
      <c r="I33" s="1624" t="s">
        <v>1186</v>
      </c>
      <c r="J33" s="1624"/>
      <c r="K33" s="1624"/>
      <c r="L33" s="1624"/>
      <c r="M33" s="1624"/>
      <c r="N33" s="1624"/>
      <c r="O33" s="1624"/>
      <c r="P33" s="1624"/>
      <c r="Q33" s="1624"/>
      <c r="R33" s="1624"/>
      <c r="S33" s="1645" t="s">
        <v>1185</v>
      </c>
      <c r="T33" s="1645"/>
      <c r="U33" s="1645"/>
      <c r="V33" s="1646"/>
      <c r="Y33" s="860"/>
      <c r="Z33" s="860"/>
      <c r="AA33" s="860"/>
      <c r="AB33" s="860"/>
      <c r="AC33" s="860"/>
      <c r="AD33" s="860"/>
      <c r="AE33" s="860"/>
      <c r="AF33" s="860"/>
      <c r="AG33" s="860"/>
      <c r="AH33" s="860"/>
      <c r="AI33" s="860"/>
      <c r="AJ33" s="860"/>
      <c r="AK33" s="860"/>
      <c r="AL33" s="860"/>
      <c r="AM33" s="860"/>
    </row>
    <row r="34" spans="1:39" s="860" customFormat="1" ht="22.5" customHeight="1">
      <c r="B34" s="1649"/>
      <c r="C34" s="1650"/>
      <c r="D34" s="1650"/>
      <c r="E34" s="1651"/>
      <c r="F34" s="1651"/>
      <c r="G34" s="1651"/>
      <c r="H34" s="1651"/>
      <c r="I34" s="1638"/>
      <c r="J34" s="1639"/>
      <c r="K34" s="1639"/>
      <c r="L34" s="1639"/>
      <c r="M34" s="1639"/>
      <c r="N34" s="1639"/>
      <c r="O34" s="1639"/>
      <c r="P34" s="1639"/>
      <c r="Q34" s="1639"/>
      <c r="R34" s="1640"/>
      <c r="S34" s="1647"/>
      <c r="T34" s="1647"/>
      <c r="U34" s="1647"/>
      <c r="V34" s="1648"/>
    </row>
    <row r="35" spans="1:39" s="861" customFormat="1" ht="22.5" customHeight="1">
      <c r="B35" s="1649"/>
      <c r="C35" s="1650"/>
      <c r="D35" s="1650"/>
      <c r="E35" s="1651"/>
      <c r="F35" s="1651"/>
      <c r="G35" s="1651"/>
      <c r="H35" s="1651"/>
      <c r="I35" s="1638"/>
      <c r="J35" s="1639"/>
      <c r="K35" s="1639"/>
      <c r="L35" s="1639"/>
      <c r="M35" s="1639"/>
      <c r="N35" s="1639"/>
      <c r="O35" s="1639"/>
      <c r="P35" s="1639"/>
      <c r="Q35" s="1639"/>
      <c r="R35" s="1640"/>
      <c r="S35" s="1647"/>
      <c r="T35" s="1647"/>
      <c r="U35" s="1647"/>
      <c r="V35" s="1648"/>
    </row>
    <row r="36" spans="1:39" s="860" customFormat="1" ht="19.5">
      <c r="B36" s="1664"/>
      <c r="C36" s="1665"/>
      <c r="D36" s="1665"/>
      <c r="E36" s="1614"/>
      <c r="F36" s="1614"/>
      <c r="G36" s="1614"/>
      <c r="H36" s="1614"/>
      <c r="I36" s="1638"/>
      <c r="J36" s="1639"/>
      <c r="K36" s="1639"/>
      <c r="L36" s="1639"/>
      <c r="M36" s="1639"/>
      <c r="N36" s="1639"/>
      <c r="O36" s="1639"/>
      <c r="P36" s="1639"/>
      <c r="Q36" s="1639"/>
      <c r="R36" s="1640"/>
      <c r="S36" s="1661"/>
      <c r="T36" s="1661"/>
      <c r="U36" s="1661"/>
      <c r="V36" s="1662"/>
      <c r="Y36" s="831"/>
      <c r="Z36" s="831"/>
      <c r="AA36" s="831"/>
      <c r="AB36" s="831"/>
      <c r="AC36" s="831"/>
      <c r="AD36" s="831"/>
      <c r="AE36" s="831"/>
      <c r="AF36" s="831"/>
      <c r="AG36" s="831"/>
      <c r="AH36" s="831"/>
      <c r="AI36" s="831"/>
      <c r="AJ36" s="831"/>
      <c r="AK36" s="831"/>
      <c r="AL36" s="831"/>
      <c r="AM36" s="831"/>
    </row>
    <row r="37" spans="1:39" s="860" customFormat="1" ht="19.5">
      <c r="B37" s="1652"/>
      <c r="C37" s="1652"/>
      <c r="D37" s="1652"/>
      <c r="E37" s="1688" t="s">
        <v>196</v>
      </c>
      <c r="F37" s="1689"/>
      <c r="G37" s="1689"/>
      <c r="H37" s="1689"/>
      <c r="I37" s="1689"/>
      <c r="J37" s="1689"/>
      <c r="K37" s="1689"/>
      <c r="L37" s="1689"/>
      <c r="M37" s="1689"/>
      <c r="N37" s="1689"/>
      <c r="O37" s="1689"/>
      <c r="P37" s="1689"/>
      <c r="Q37" s="1689"/>
      <c r="R37" s="1689"/>
      <c r="S37" s="1660"/>
      <c r="T37" s="1660"/>
      <c r="U37" s="1660"/>
      <c r="V37" s="1660"/>
      <c r="Y37" s="831"/>
      <c r="Z37" s="831"/>
      <c r="AA37" s="831"/>
      <c r="AB37" s="831"/>
      <c r="AC37" s="831"/>
      <c r="AD37" s="831"/>
      <c r="AE37" s="831"/>
      <c r="AF37" s="831"/>
      <c r="AG37" s="831"/>
      <c r="AH37" s="831"/>
      <c r="AI37" s="831"/>
      <c r="AJ37" s="831"/>
      <c r="AK37" s="831"/>
      <c r="AL37" s="831"/>
      <c r="AM37" s="831"/>
    </row>
    <row r="38" spans="1:39">
      <c r="A38" s="860"/>
      <c r="B38" s="831" t="s">
        <v>1190</v>
      </c>
      <c r="C38" s="865"/>
      <c r="U38" s="864"/>
      <c r="V38" s="863"/>
      <c r="Y38" s="862"/>
      <c r="Z38" s="862"/>
      <c r="AA38" s="862"/>
      <c r="AB38" s="862"/>
      <c r="AC38" s="862"/>
      <c r="AD38" s="862"/>
      <c r="AE38" s="862"/>
      <c r="AF38" s="862"/>
      <c r="AG38" s="862"/>
      <c r="AH38" s="862"/>
      <c r="AI38" s="862"/>
      <c r="AJ38" s="862"/>
      <c r="AK38" s="862"/>
      <c r="AL38" s="862"/>
      <c r="AM38" s="862"/>
    </row>
    <row r="39" spans="1:39" s="862" customFormat="1" ht="22.5" customHeight="1">
      <c r="B39" s="1623" t="s">
        <v>1188</v>
      </c>
      <c r="C39" s="1624"/>
      <c r="D39" s="1624"/>
      <c r="E39" s="1624" t="s">
        <v>1187</v>
      </c>
      <c r="F39" s="1624"/>
      <c r="G39" s="1624"/>
      <c r="H39" s="1624"/>
      <c r="I39" s="1624" t="s">
        <v>1186</v>
      </c>
      <c r="J39" s="1624"/>
      <c r="K39" s="1624"/>
      <c r="L39" s="1624"/>
      <c r="M39" s="1624"/>
      <c r="N39" s="1624"/>
      <c r="O39" s="1624"/>
      <c r="P39" s="1624"/>
      <c r="Q39" s="1624"/>
      <c r="R39" s="1624"/>
      <c r="S39" s="1624" t="s">
        <v>201</v>
      </c>
      <c r="T39" s="1624"/>
      <c r="U39" s="1624"/>
      <c r="V39" s="1637"/>
      <c r="Y39" s="861"/>
      <c r="Z39" s="861"/>
      <c r="AA39" s="861"/>
      <c r="AB39" s="861"/>
      <c r="AC39" s="861"/>
      <c r="AD39" s="861"/>
      <c r="AE39" s="861"/>
      <c r="AF39" s="861"/>
      <c r="AG39" s="861"/>
      <c r="AH39" s="861"/>
      <c r="AI39" s="861"/>
      <c r="AJ39" s="861"/>
      <c r="AK39" s="861"/>
      <c r="AL39" s="861"/>
      <c r="AM39" s="861"/>
    </row>
    <row r="40" spans="1:39" s="861" customFormat="1" ht="22.5" customHeight="1">
      <c r="B40" s="1649"/>
      <c r="C40" s="1650"/>
      <c r="D40" s="1650"/>
      <c r="E40" s="1651"/>
      <c r="F40" s="1651"/>
      <c r="G40" s="1651"/>
      <c r="H40" s="1651"/>
      <c r="I40" s="1638"/>
      <c r="J40" s="1639"/>
      <c r="K40" s="1639"/>
      <c r="L40" s="1639"/>
      <c r="M40" s="1639"/>
      <c r="N40" s="1639"/>
      <c r="O40" s="1639"/>
      <c r="P40" s="1639"/>
      <c r="Q40" s="1639"/>
      <c r="R40" s="1640"/>
      <c r="S40" s="1647"/>
      <c r="T40" s="1647"/>
      <c r="U40" s="1647"/>
      <c r="V40" s="1648"/>
    </row>
    <row r="41" spans="1:39" s="861" customFormat="1" ht="22.5" customHeight="1">
      <c r="B41" s="1649"/>
      <c r="C41" s="1650"/>
      <c r="D41" s="1650"/>
      <c r="E41" s="1651"/>
      <c r="F41" s="1651"/>
      <c r="G41" s="1651"/>
      <c r="H41" s="1651"/>
      <c r="I41" s="1638"/>
      <c r="J41" s="1639"/>
      <c r="K41" s="1639"/>
      <c r="L41" s="1639"/>
      <c r="M41" s="1639"/>
      <c r="N41" s="1639"/>
      <c r="O41" s="1639"/>
      <c r="P41" s="1639"/>
      <c r="Q41" s="1639"/>
      <c r="R41" s="1640"/>
      <c r="S41" s="1647"/>
      <c r="T41" s="1647"/>
      <c r="U41" s="1647"/>
      <c r="V41" s="1648"/>
    </row>
    <row r="42" spans="1:39" s="861" customFormat="1" ht="19.5">
      <c r="B42" s="1649"/>
      <c r="C42" s="1650"/>
      <c r="D42" s="1650"/>
      <c r="E42" s="1614"/>
      <c r="F42" s="1614"/>
      <c r="G42" s="1614"/>
      <c r="H42" s="1614"/>
      <c r="I42" s="1638"/>
      <c r="J42" s="1639"/>
      <c r="K42" s="1639"/>
      <c r="L42" s="1639"/>
      <c r="M42" s="1639"/>
      <c r="N42" s="1639"/>
      <c r="O42" s="1639"/>
      <c r="P42" s="1639"/>
      <c r="Q42" s="1639"/>
      <c r="R42" s="1640"/>
      <c r="S42" s="1661"/>
      <c r="T42" s="1661"/>
      <c r="U42" s="1661"/>
      <c r="V42" s="1662"/>
      <c r="Y42" s="831"/>
      <c r="Z42" s="831"/>
      <c r="AA42" s="831"/>
      <c r="AB42" s="831"/>
      <c r="AC42" s="831"/>
      <c r="AD42" s="831"/>
      <c r="AE42" s="831"/>
      <c r="AF42" s="831"/>
      <c r="AG42" s="831"/>
      <c r="AH42" s="831"/>
      <c r="AI42" s="831"/>
      <c r="AJ42" s="831"/>
      <c r="AK42" s="831"/>
      <c r="AL42" s="831"/>
      <c r="AM42" s="831"/>
    </row>
    <row r="43" spans="1:39" s="861" customFormat="1">
      <c r="B43" s="1652"/>
      <c r="C43" s="1652"/>
      <c r="D43" s="1652"/>
      <c r="E43" s="1686" t="s">
        <v>196</v>
      </c>
      <c r="F43" s="1687"/>
      <c r="G43" s="1687"/>
      <c r="H43" s="1687"/>
      <c r="I43" s="1687"/>
      <c r="J43" s="1687"/>
      <c r="K43" s="1687"/>
      <c r="L43" s="1687"/>
      <c r="M43" s="1687"/>
      <c r="N43" s="1687"/>
      <c r="O43" s="1687"/>
      <c r="P43" s="1687"/>
      <c r="Q43" s="1687"/>
      <c r="R43" s="1687"/>
      <c r="S43" s="1660"/>
      <c r="T43" s="1660"/>
      <c r="U43" s="1660"/>
      <c r="V43" s="1660"/>
      <c r="Y43" s="831"/>
      <c r="Z43" s="831"/>
      <c r="AA43" s="831"/>
      <c r="AB43" s="831"/>
      <c r="AC43" s="831"/>
      <c r="AD43" s="831"/>
      <c r="AE43" s="831"/>
      <c r="AF43" s="831"/>
      <c r="AG43" s="831"/>
      <c r="AH43" s="831"/>
      <c r="AI43" s="831"/>
      <c r="AJ43" s="831"/>
      <c r="AK43" s="831"/>
      <c r="AL43" s="831"/>
      <c r="AM43" s="831"/>
    </row>
    <row r="44" spans="1:39">
      <c r="A44" s="856" t="s">
        <v>1189</v>
      </c>
      <c r="B44" s="865"/>
      <c r="N44" s="863"/>
      <c r="O44" s="863"/>
      <c r="P44" s="863"/>
      <c r="Q44" s="863"/>
      <c r="R44" s="863"/>
      <c r="S44" s="863"/>
      <c r="T44" s="863"/>
      <c r="U44" s="864"/>
      <c r="V44" s="863"/>
      <c r="Y44" s="862"/>
      <c r="Z44" s="862"/>
      <c r="AA44" s="862"/>
      <c r="AB44" s="862"/>
      <c r="AC44" s="862"/>
      <c r="AD44" s="862"/>
      <c r="AE44" s="862"/>
      <c r="AF44" s="862"/>
      <c r="AG44" s="862"/>
      <c r="AH44" s="862"/>
      <c r="AI44" s="862"/>
      <c r="AJ44" s="862"/>
      <c r="AK44" s="862"/>
      <c r="AL44" s="862"/>
      <c r="AM44" s="862"/>
    </row>
    <row r="45" spans="1:39" s="862" customFormat="1" ht="22.5" customHeight="1">
      <c r="B45" s="1623" t="s">
        <v>1188</v>
      </c>
      <c r="C45" s="1624"/>
      <c r="D45" s="1624"/>
      <c r="E45" s="1624" t="s">
        <v>1187</v>
      </c>
      <c r="F45" s="1624"/>
      <c r="G45" s="1624"/>
      <c r="H45" s="1624"/>
      <c r="I45" s="1624" t="s">
        <v>1186</v>
      </c>
      <c r="J45" s="1624"/>
      <c r="K45" s="1624"/>
      <c r="L45" s="1624"/>
      <c r="M45" s="1624"/>
      <c r="N45" s="1624"/>
      <c r="O45" s="1624"/>
      <c r="P45" s="1624"/>
      <c r="Q45" s="1624"/>
      <c r="R45" s="1624"/>
      <c r="S45" s="1645" t="s">
        <v>1185</v>
      </c>
      <c r="T45" s="1645"/>
      <c r="U45" s="1645"/>
      <c r="V45" s="1646"/>
      <c r="Y45" s="860"/>
      <c r="Z45" s="860"/>
      <c r="AA45" s="860"/>
      <c r="AB45" s="860"/>
      <c r="AC45" s="860"/>
      <c r="AD45" s="860"/>
      <c r="AE45" s="860"/>
      <c r="AF45" s="860"/>
      <c r="AG45" s="860"/>
      <c r="AH45" s="860"/>
      <c r="AI45" s="860"/>
      <c r="AJ45" s="860"/>
      <c r="AK45" s="860"/>
      <c r="AL45" s="860"/>
      <c r="AM45" s="860"/>
    </row>
    <row r="46" spans="1:39" s="860" customFormat="1" ht="22.5" customHeight="1">
      <c r="B46" s="1649"/>
      <c r="C46" s="1650"/>
      <c r="D46" s="1650"/>
      <c r="E46" s="1651"/>
      <c r="F46" s="1651"/>
      <c r="G46" s="1651"/>
      <c r="H46" s="1651"/>
      <c r="I46" s="1638"/>
      <c r="J46" s="1639"/>
      <c r="K46" s="1639"/>
      <c r="L46" s="1639"/>
      <c r="M46" s="1639"/>
      <c r="N46" s="1639"/>
      <c r="O46" s="1639"/>
      <c r="P46" s="1639"/>
      <c r="Q46" s="1639"/>
      <c r="R46" s="1640"/>
      <c r="S46" s="1675"/>
      <c r="T46" s="1676"/>
      <c r="U46" s="1676"/>
      <c r="V46" s="1677"/>
    </row>
    <row r="47" spans="1:39" s="861" customFormat="1" ht="22.5" customHeight="1">
      <c r="B47" s="1649"/>
      <c r="C47" s="1650"/>
      <c r="D47" s="1650"/>
      <c r="E47" s="1651"/>
      <c r="F47" s="1651"/>
      <c r="G47" s="1651"/>
      <c r="H47" s="1651"/>
      <c r="I47" s="1638"/>
      <c r="J47" s="1639"/>
      <c r="K47" s="1639"/>
      <c r="L47" s="1639"/>
      <c r="M47" s="1639"/>
      <c r="N47" s="1639"/>
      <c r="O47" s="1639"/>
      <c r="P47" s="1639"/>
      <c r="Q47" s="1639"/>
      <c r="R47" s="1640"/>
      <c r="S47" s="1675"/>
      <c r="T47" s="1676"/>
      <c r="U47" s="1676"/>
      <c r="V47" s="1677"/>
    </row>
    <row r="48" spans="1:39" s="860" customFormat="1" ht="19.5">
      <c r="B48" s="1664"/>
      <c r="C48" s="1665"/>
      <c r="D48" s="1665"/>
      <c r="E48" s="1614"/>
      <c r="F48" s="1614"/>
      <c r="G48" s="1614"/>
      <c r="H48" s="1614"/>
      <c r="I48" s="1638"/>
      <c r="J48" s="1639"/>
      <c r="K48" s="1639"/>
      <c r="L48" s="1639"/>
      <c r="M48" s="1639"/>
      <c r="N48" s="1639"/>
      <c r="O48" s="1639"/>
      <c r="P48" s="1639"/>
      <c r="Q48" s="1639"/>
      <c r="R48" s="1640"/>
      <c r="S48" s="1683"/>
      <c r="T48" s="1684"/>
      <c r="U48" s="1684"/>
      <c r="V48" s="1685"/>
      <c r="Y48" s="856"/>
    </row>
    <row r="49" spans="1:53" s="860" customFormat="1">
      <c r="B49" s="1652"/>
      <c r="C49" s="1652"/>
      <c r="D49" s="1652"/>
      <c r="E49" s="1686" t="s">
        <v>196</v>
      </c>
      <c r="F49" s="1687"/>
      <c r="G49" s="1687"/>
      <c r="H49" s="1687"/>
      <c r="I49" s="1687"/>
      <c r="J49" s="1687"/>
      <c r="K49" s="1687"/>
      <c r="L49" s="1687"/>
      <c r="M49" s="1687"/>
      <c r="N49" s="1687"/>
      <c r="O49" s="1687"/>
      <c r="P49" s="1687"/>
      <c r="Q49" s="1687"/>
      <c r="R49" s="1687"/>
      <c r="S49" s="1660"/>
      <c r="T49" s="1660"/>
      <c r="U49" s="1660"/>
      <c r="V49" s="1660"/>
      <c r="Y49" s="856"/>
    </row>
    <row r="50" spans="1:53" s="856" customFormat="1">
      <c r="A50" s="859"/>
    </row>
    <row r="51" spans="1:53" s="856" customFormat="1" ht="27.75" customHeight="1" thickBot="1">
      <c r="Y51" s="831"/>
      <c r="Z51" s="1674"/>
      <c r="AA51" s="1674"/>
      <c r="AB51" s="1674"/>
      <c r="AC51" s="1674"/>
      <c r="AD51" s="1674"/>
      <c r="AE51" s="1674"/>
      <c r="AF51" s="1674"/>
      <c r="AG51" s="1674"/>
      <c r="AH51" s="1674"/>
      <c r="AI51" s="1674"/>
      <c r="AJ51" s="1674"/>
      <c r="AK51" s="1674"/>
      <c r="AL51" s="854"/>
      <c r="AM51" s="858"/>
      <c r="AN51" s="1678" t="s">
        <v>1184</v>
      </c>
      <c r="AO51" s="1678"/>
      <c r="AP51" s="1678"/>
      <c r="AQ51" s="1678"/>
      <c r="AR51" s="1678"/>
      <c r="AS51" s="1678"/>
      <c r="AT51" s="1678"/>
      <c r="AU51" s="1678"/>
      <c r="AV51" s="1678"/>
      <c r="AW51" s="1678"/>
      <c r="AX51" s="1678"/>
      <c r="AY51" s="1678"/>
      <c r="AZ51" s="1678"/>
      <c r="BA51" s="857"/>
    </row>
    <row r="52" spans="1:53" ht="27.75" customHeight="1">
      <c r="Z52" s="1673"/>
      <c r="AA52" s="1673"/>
      <c r="AB52" s="1673"/>
      <c r="AC52" s="1673"/>
      <c r="AD52" s="854"/>
      <c r="AE52" s="1673"/>
      <c r="AF52" s="1673"/>
      <c r="AG52" s="1673"/>
      <c r="AH52" s="1673"/>
      <c r="AI52" s="1673"/>
      <c r="AJ52" s="1673"/>
      <c r="AK52" s="1673"/>
      <c r="AL52" s="1673"/>
      <c r="AM52" s="855"/>
      <c r="AN52" s="1668" t="s">
        <v>1167</v>
      </c>
      <c r="AO52" s="1669"/>
      <c r="AP52" s="1669"/>
      <c r="AQ52" s="1670"/>
      <c r="AR52" s="1671" t="s">
        <v>251</v>
      </c>
      <c r="AS52" s="1671"/>
      <c r="AT52" s="1671"/>
      <c r="AU52" s="1671"/>
      <c r="AV52" s="1671"/>
      <c r="AW52" s="1671"/>
      <c r="AX52" s="1671"/>
      <c r="AY52" s="1671"/>
      <c r="AZ52" s="1672"/>
      <c r="BA52" s="836"/>
    </row>
    <row r="53" spans="1:53" ht="42.75" customHeight="1">
      <c r="Z53" s="835"/>
      <c r="AA53" s="835"/>
      <c r="AB53" s="835"/>
      <c r="AC53" s="835"/>
      <c r="AD53" s="835"/>
      <c r="AE53" s="835"/>
      <c r="AF53" s="835"/>
      <c r="AG53" s="835"/>
      <c r="AH53" s="835"/>
      <c r="AI53" s="835"/>
      <c r="AJ53" s="835"/>
      <c r="AK53" s="835"/>
      <c r="AL53" s="854"/>
      <c r="AM53" s="853"/>
      <c r="AN53" s="852" t="s">
        <v>1183</v>
      </c>
      <c r="AO53" s="1666" t="s">
        <v>1182</v>
      </c>
      <c r="AP53" s="1666"/>
      <c r="AQ53" s="1667"/>
      <c r="AR53" s="851" t="s">
        <v>1183</v>
      </c>
      <c r="AS53" s="1666" t="s">
        <v>1182</v>
      </c>
      <c r="AT53" s="1666"/>
      <c r="AU53" s="1666"/>
      <c r="AV53" s="1666"/>
      <c r="AW53" s="1666"/>
      <c r="AX53" s="1666"/>
      <c r="AY53" s="1666"/>
      <c r="AZ53" s="1667"/>
      <c r="BA53" s="836"/>
    </row>
    <row r="54" spans="1:53" ht="27.75" customHeight="1">
      <c r="Z54" s="1679"/>
      <c r="AA54" s="1679"/>
      <c r="AB54" s="1679"/>
      <c r="AC54" s="1679"/>
      <c r="AD54" s="1682"/>
      <c r="AE54" s="1679"/>
      <c r="AF54" s="1679"/>
      <c r="AG54" s="1679"/>
      <c r="AH54" s="1679"/>
      <c r="AI54" s="1679"/>
      <c r="AJ54" s="1679"/>
      <c r="AK54" s="1679"/>
      <c r="AL54" s="1679"/>
      <c r="AM54" s="850"/>
      <c r="AN54" s="848">
        <v>1</v>
      </c>
      <c r="AO54" s="847">
        <v>2</v>
      </c>
      <c r="AP54" s="846">
        <v>3</v>
      </c>
      <c r="AQ54" s="849">
        <v>4</v>
      </c>
      <c r="AR54" s="848">
        <v>5</v>
      </c>
      <c r="AS54" s="847">
        <v>6</v>
      </c>
      <c r="AT54" s="846">
        <v>7</v>
      </c>
      <c r="AU54" s="846">
        <v>8</v>
      </c>
      <c r="AV54" s="846">
        <v>9</v>
      </c>
      <c r="AW54" s="846">
        <v>10</v>
      </c>
      <c r="AX54" s="846">
        <v>11</v>
      </c>
      <c r="AY54" s="846">
        <v>12</v>
      </c>
      <c r="AZ54" s="845">
        <v>13</v>
      </c>
      <c r="BA54" s="836"/>
    </row>
    <row r="55" spans="1:53" ht="229.5" customHeight="1" thickBot="1">
      <c r="Z55" s="1679"/>
      <c r="AA55" s="1679"/>
      <c r="AB55" s="1679"/>
      <c r="AC55" s="1679"/>
      <c r="AD55" s="1682"/>
      <c r="AE55" s="1679"/>
      <c r="AF55" s="1679"/>
      <c r="AG55" s="1679"/>
      <c r="AH55" s="1679"/>
      <c r="AI55" s="1679"/>
      <c r="AJ55" s="1679"/>
      <c r="AK55" s="1679"/>
      <c r="AL55" s="1679"/>
      <c r="AM55" s="842"/>
      <c r="AN55" s="841" t="s">
        <v>1181</v>
      </c>
      <c r="AO55" s="839" t="s">
        <v>1180</v>
      </c>
      <c r="AP55" s="838" t="s">
        <v>1179</v>
      </c>
      <c r="AQ55" s="837" t="s">
        <v>1178</v>
      </c>
      <c r="AR55" s="840" t="s">
        <v>1177</v>
      </c>
      <c r="AS55" s="839" t="s">
        <v>1176</v>
      </c>
      <c r="AT55" s="838" t="s">
        <v>1175</v>
      </c>
      <c r="AU55" s="838" t="s">
        <v>1174</v>
      </c>
      <c r="AV55" s="838" t="s">
        <v>1173</v>
      </c>
      <c r="AW55" s="838" t="s">
        <v>1172</v>
      </c>
      <c r="AX55" s="838" t="s">
        <v>1171</v>
      </c>
      <c r="AY55" s="838" t="s">
        <v>1170</v>
      </c>
      <c r="AZ55" s="837" t="s">
        <v>1169</v>
      </c>
      <c r="BA55" s="836"/>
    </row>
    <row r="56" spans="1:53">
      <c r="AM56" s="836"/>
      <c r="AN56" s="836"/>
      <c r="AO56" s="836"/>
      <c r="AP56" s="836"/>
      <c r="AQ56" s="836"/>
      <c r="AR56" s="836"/>
      <c r="AS56" s="836"/>
      <c r="AT56" s="836"/>
      <c r="AU56" s="836"/>
      <c r="AV56" s="836"/>
      <c r="AW56" s="836"/>
      <c r="AX56" s="836"/>
      <c r="AY56" s="836"/>
      <c r="AZ56" s="836"/>
      <c r="BA56" s="836"/>
    </row>
    <row r="57" spans="1:53">
      <c r="Z57" s="1673"/>
      <c r="AA57" s="1673"/>
      <c r="AB57" s="1673"/>
      <c r="AC57" s="1673"/>
      <c r="AD57" s="1674"/>
      <c r="AE57" s="1674"/>
      <c r="AF57" s="1674"/>
      <c r="AG57" s="1674"/>
      <c r="AH57" s="1674"/>
      <c r="AI57" s="1674"/>
      <c r="AJ57" s="1674"/>
      <c r="AK57" s="1674"/>
      <c r="AL57" s="1674"/>
      <c r="AM57" s="834"/>
    </row>
    <row r="58" spans="1:53" ht="36" customHeight="1">
      <c r="Z58" s="833"/>
      <c r="AA58" s="1680"/>
      <c r="AB58" s="1680"/>
      <c r="AC58" s="1680"/>
      <c r="AD58" s="832"/>
      <c r="AE58" s="1680"/>
      <c r="AF58" s="1680"/>
      <c r="AG58" s="1680"/>
      <c r="AH58" s="1680"/>
      <c r="AI58" s="1680"/>
      <c r="AJ58" s="1680"/>
      <c r="AK58" s="1680"/>
      <c r="AL58" s="1680"/>
      <c r="AM58" s="832"/>
    </row>
    <row r="59" spans="1:53">
      <c r="Z59" s="835"/>
      <c r="AA59" s="835"/>
      <c r="AB59" s="835"/>
      <c r="AC59" s="835"/>
      <c r="AD59" s="835"/>
      <c r="AE59" s="835"/>
      <c r="AF59" s="835"/>
      <c r="AG59" s="835"/>
      <c r="AH59" s="835"/>
      <c r="AI59" s="835"/>
      <c r="AJ59" s="835"/>
      <c r="AK59" s="835"/>
      <c r="AL59" s="832"/>
      <c r="AM59" s="832"/>
    </row>
    <row r="60" spans="1:53">
      <c r="Z60" s="843"/>
      <c r="AA60" s="843"/>
      <c r="AB60" s="843"/>
      <c r="AC60" s="843"/>
      <c r="AD60" s="844"/>
      <c r="AE60" s="843"/>
      <c r="AF60" s="843"/>
      <c r="AG60" s="843"/>
      <c r="AH60" s="843"/>
      <c r="AI60" s="843"/>
      <c r="AJ60" s="843"/>
      <c r="AK60" s="843"/>
      <c r="AL60" s="843"/>
      <c r="AM60" s="843"/>
    </row>
  </sheetData>
  <mergeCells count="160">
    <mergeCell ref="B11:D11"/>
    <mergeCell ref="E11:H11"/>
    <mergeCell ref="I11:R11"/>
    <mergeCell ref="S11:V11"/>
    <mergeCell ref="B43:D43"/>
    <mergeCell ref="S43:V43"/>
    <mergeCell ref="B24:D24"/>
    <mergeCell ref="S49:V49"/>
    <mergeCell ref="E30:R30"/>
    <mergeCell ref="B47:D47"/>
    <mergeCell ref="E47:H47"/>
    <mergeCell ref="B46:D46"/>
    <mergeCell ref="E46:H46"/>
    <mergeCell ref="I48:R48"/>
    <mergeCell ref="I46:R46"/>
    <mergeCell ref="E37:R37"/>
    <mergeCell ref="E43:R43"/>
    <mergeCell ref="E49:R49"/>
    <mergeCell ref="I42:R42"/>
    <mergeCell ref="E40:H40"/>
    <mergeCell ref="I35:R35"/>
    <mergeCell ref="I47:R47"/>
    <mergeCell ref="B45:D45"/>
    <mergeCell ref="E45:H45"/>
    <mergeCell ref="AK54:AK55"/>
    <mergeCell ref="AL54:AL55"/>
    <mergeCell ref="Z52:AC52"/>
    <mergeCell ref="AD54:AD55"/>
    <mergeCell ref="S48:V48"/>
    <mergeCell ref="B48:D48"/>
    <mergeCell ref="AI54:AI55"/>
    <mergeCell ref="AH54:AH55"/>
    <mergeCell ref="AE58:AL58"/>
    <mergeCell ref="AD57:AL57"/>
    <mergeCell ref="AA54:AA55"/>
    <mergeCell ref="Z57:AC57"/>
    <mergeCell ref="AE54:AE55"/>
    <mergeCell ref="AF54:AF55"/>
    <mergeCell ref="AJ54:AJ55"/>
    <mergeCell ref="AG54:AG55"/>
    <mergeCell ref="E48:H48"/>
    <mergeCell ref="E22:H22"/>
    <mergeCell ref="E33:H33"/>
    <mergeCell ref="AC54:AC55"/>
    <mergeCell ref="Z54:Z55"/>
    <mergeCell ref="S47:V47"/>
    <mergeCell ref="AA58:AC58"/>
    <mergeCell ref="B39:D39"/>
    <mergeCell ref="S36:V36"/>
    <mergeCell ref="E39:H39"/>
    <mergeCell ref="I39:R39"/>
    <mergeCell ref="B36:D36"/>
    <mergeCell ref="E36:H36"/>
    <mergeCell ref="I36:R36"/>
    <mergeCell ref="AB54:AB55"/>
    <mergeCell ref="B49:D49"/>
    <mergeCell ref="I22:R22"/>
    <mergeCell ref="S22:V22"/>
    <mergeCell ref="S24:V24"/>
    <mergeCell ref="S27:V27"/>
    <mergeCell ref="S28:V28"/>
    <mergeCell ref="B27:D27"/>
    <mergeCell ref="B32:V32"/>
    <mergeCell ref="S33:V33"/>
    <mergeCell ref="S35:V35"/>
    <mergeCell ref="AO53:AQ53"/>
    <mergeCell ref="AS53:AZ53"/>
    <mergeCell ref="AN52:AQ52"/>
    <mergeCell ref="AR52:AZ52"/>
    <mergeCell ref="AE52:AL52"/>
    <mergeCell ref="Z51:AK51"/>
    <mergeCell ref="B37:D37"/>
    <mergeCell ref="I45:R45"/>
    <mergeCell ref="I40:R40"/>
    <mergeCell ref="S46:V46"/>
    <mergeCell ref="B42:D42"/>
    <mergeCell ref="E42:H42"/>
    <mergeCell ref="S41:V41"/>
    <mergeCell ref="S42:V42"/>
    <mergeCell ref="S37:V37"/>
    <mergeCell ref="S40:V40"/>
    <mergeCell ref="B40:D40"/>
    <mergeCell ref="B41:D41"/>
    <mergeCell ref="E41:H41"/>
    <mergeCell ref="I41:R41"/>
    <mergeCell ref="AN51:AZ51"/>
    <mergeCell ref="S45:V45"/>
    <mergeCell ref="S39:V39"/>
    <mergeCell ref="E12:H12"/>
    <mergeCell ref="I12:R12"/>
    <mergeCell ref="S12:V12"/>
    <mergeCell ref="B35:D35"/>
    <mergeCell ref="E35:H35"/>
    <mergeCell ref="E27:H27"/>
    <mergeCell ref="I27:R27"/>
    <mergeCell ref="S30:V30"/>
    <mergeCell ref="S21:V21"/>
    <mergeCell ref="E29:H29"/>
    <mergeCell ref="I29:R29"/>
    <mergeCell ref="S29:V29"/>
    <mergeCell ref="B33:D33"/>
    <mergeCell ref="E24:R24"/>
    <mergeCell ref="B23:D23"/>
    <mergeCell ref="E23:H23"/>
    <mergeCell ref="I23:R23"/>
    <mergeCell ref="S23:V23"/>
    <mergeCell ref="B28:D28"/>
    <mergeCell ref="E28:H28"/>
    <mergeCell ref="I28:R28"/>
    <mergeCell ref="B21:D21"/>
    <mergeCell ref="E21:H21"/>
    <mergeCell ref="B22:D22"/>
    <mergeCell ref="I21:R21"/>
    <mergeCell ref="S20:V20"/>
    <mergeCell ref="S34:V34"/>
    <mergeCell ref="B34:D34"/>
    <mergeCell ref="I34:R34"/>
    <mergeCell ref="I9:R9"/>
    <mergeCell ref="S9:V9"/>
    <mergeCell ref="I20:R20"/>
    <mergeCell ref="E34:H34"/>
    <mergeCell ref="B30:D30"/>
    <mergeCell ref="I13:R13"/>
    <mergeCell ref="B20:D20"/>
    <mergeCell ref="E20:H20"/>
    <mergeCell ref="B19:V19"/>
    <mergeCell ref="B13:D13"/>
    <mergeCell ref="S13:V13"/>
    <mergeCell ref="B14:D14"/>
    <mergeCell ref="B16:V16"/>
    <mergeCell ref="B29:D29"/>
    <mergeCell ref="I33:R33"/>
    <mergeCell ref="B26:D26"/>
    <mergeCell ref="E26:H26"/>
    <mergeCell ref="I26:R26"/>
    <mergeCell ref="S26:V26"/>
    <mergeCell ref="E13:H13"/>
    <mergeCell ref="E14:H14"/>
    <mergeCell ref="I14:R14"/>
    <mergeCell ref="S14:V14"/>
    <mergeCell ref="R2:V2"/>
    <mergeCell ref="AD3:AL3"/>
    <mergeCell ref="A3:W3"/>
    <mergeCell ref="B4:V4"/>
    <mergeCell ref="B6:D6"/>
    <mergeCell ref="E6:H6"/>
    <mergeCell ref="B7:D7"/>
    <mergeCell ref="E7:H7"/>
    <mergeCell ref="I7:R7"/>
    <mergeCell ref="Z3:AC3"/>
    <mergeCell ref="S7:V7"/>
    <mergeCell ref="B9:D9"/>
    <mergeCell ref="E9:H9"/>
    <mergeCell ref="I6:R6"/>
    <mergeCell ref="S6:V6"/>
    <mergeCell ref="I10:R10"/>
    <mergeCell ref="S10:V10"/>
    <mergeCell ref="B10:D10"/>
    <mergeCell ref="E10:H10"/>
    <mergeCell ref="B12:D12"/>
  </mergeCells>
  <phoneticPr fontId="4"/>
  <dataValidations count="3">
    <dataValidation type="list" allowBlank="1" showInputMessage="1" showErrorMessage="1" sqref="B27:D29 B40:D42">
      <formula1>H2.構成員一覧の分類_農業者以外個人</formula1>
    </dataValidation>
    <dataValidation type="list" allowBlank="1" showInputMessage="1" showErrorMessage="1" sqref="B46:D48">
      <formula1>H3.構成員一覧の分類_農業者以外団体</formula1>
    </dataValidation>
    <dataValidation type="list" allowBlank="1" showInputMessage="1" showErrorMessage="1" sqref="B34:D36 B21:D23">
      <formula1>H1.構成員一覧の分類_農業者</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0"/>
  <sheetViews>
    <sheetView showGridLines="0" view="pageBreakPreview" zoomScaleNormal="100" zoomScaleSheetLayoutView="100" workbookViewId="0">
      <selection sqref="A1:B1"/>
    </sheetView>
  </sheetViews>
  <sheetFormatPr defaultColWidth="3.625" defaultRowHeight="20.100000000000001" customHeight="1"/>
  <cols>
    <col min="1" max="1" width="2.25" style="443" customWidth="1"/>
    <col min="2" max="2" width="4.125" style="443" customWidth="1"/>
    <col min="3" max="3" width="11.625" style="443" customWidth="1"/>
    <col min="4" max="4" width="5.875" style="443" customWidth="1"/>
    <col min="5" max="5" width="6.625" style="443" customWidth="1"/>
    <col min="6" max="6" width="14.75" style="443" customWidth="1"/>
    <col min="7" max="8" width="23.875" style="443" customWidth="1"/>
    <col min="9" max="9" width="7.75" style="443" customWidth="1"/>
    <col min="10" max="10" width="9.75" style="443" customWidth="1"/>
    <col min="11" max="11" width="13.5" style="443" customWidth="1"/>
    <col min="12" max="12" width="7.125" style="443" customWidth="1"/>
    <col min="13" max="13" width="2" style="443" customWidth="1"/>
    <col min="14" max="16384" width="3.625" style="443"/>
  </cols>
  <sheetData>
    <row r="1" spans="2:12" ht="20.100000000000001" customHeight="1">
      <c r="B1" s="470" t="s">
        <v>693</v>
      </c>
      <c r="L1" s="920" t="s">
        <v>1208</v>
      </c>
    </row>
    <row r="2" spans="2:12" ht="18" customHeight="1">
      <c r="B2" s="470" t="s">
        <v>1207</v>
      </c>
      <c r="C2" s="470"/>
      <c r="D2" s="470"/>
      <c r="E2" s="470"/>
      <c r="J2" s="919"/>
      <c r="K2" s="1690" t="s">
        <v>529</v>
      </c>
      <c r="L2" s="1690"/>
    </row>
    <row r="3" spans="2:12" ht="18" customHeight="1">
      <c r="B3" s="470"/>
      <c r="C3" s="470"/>
      <c r="D3" s="470"/>
      <c r="E3" s="470"/>
      <c r="H3" s="469" t="s">
        <v>692</v>
      </c>
      <c r="I3" s="1698" t="str">
        <f>'はじめに（PC）'!D4&amp;""</f>
        <v/>
      </c>
      <c r="J3" s="1698"/>
      <c r="K3" s="1698"/>
      <c r="L3" s="1698"/>
    </row>
    <row r="4" spans="2:12" ht="22.5" customHeight="1">
      <c r="B4" s="1691" t="s">
        <v>691</v>
      </c>
      <c r="C4" s="1691"/>
      <c r="D4" s="1691"/>
      <c r="E4" s="1691"/>
      <c r="F4" s="1691"/>
      <c r="G4" s="1691"/>
      <c r="H4" s="1691"/>
      <c r="I4" s="1691"/>
      <c r="J4" s="1691"/>
      <c r="K4" s="1691"/>
      <c r="L4" s="1691"/>
    </row>
    <row r="5" spans="2:12" ht="17.25" customHeight="1">
      <c r="B5" s="468" t="s">
        <v>690</v>
      </c>
      <c r="C5" s="467"/>
      <c r="D5" s="467"/>
      <c r="E5" s="467"/>
      <c r="F5" s="467"/>
      <c r="G5" s="467"/>
      <c r="H5" s="467"/>
      <c r="I5" s="467"/>
      <c r="J5" s="467"/>
      <c r="K5" s="467"/>
      <c r="L5" s="466"/>
    </row>
    <row r="6" spans="2:12" ht="17.25" customHeight="1">
      <c r="B6" s="1692" t="s">
        <v>689</v>
      </c>
      <c r="C6" s="1693"/>
      <c r="D6" s="1693"/>
      <c r="E6" s="1693"/>
      <c r="F6" s="1693"/>
      <c r="G6" s="1693"/>
      <c r="H6" s="1693"/>
      <c r="I6" s="1693"/>
      <c r="J6" s="1693"/>
      <c r="K6" s="1693"/>
      <c r="L6" s="1694"/>
    </row>
    <row r="7" spans="2:12" ht="17.25" customHeight="1">
      <c r="B7" s="1692" t="s">
        <v>688</v>
      </c>
      <c r="C7" s="1693"/>
      <c r="D7" s="1693"/>
      <c r="E7" s="1693"/>
      <c r="F7" s="1693"/>
      <c r="G7" s="1693"/>
      <c r="H7" s="1693"/>
      <c r="I7" s="1693"/>
      <c r="J7" s="1693"/>
      <c r="K7" s="1693"/>
      <c r="L7" s="1694"/>
    </row>
    <row r="8" spans="2:12" ht="17.25" customHeight="1">
      <c r="B8" s="1695" t="s">
        <v>687</v>
      </c>
      <c r="C8" s="1696"/>
      <c r="D8" s="1696"/>
      <c r="E8" s="1696"/>
      <c r="F8" s="1696"/>
      <c r="G8" s="1696"/>
      <c r="H8" s="1696"/>
      <c r="I8" s="1696"/>
      <c r="J8" s="1696"/>
      <c r="K8" s="1696"/>
      <c r="L8" s="1697"/>
    </row>
    <row r="9" spans="2:12" ht="24" customHeight="1">
      <c r="B9" s="443" t="s">
        <v>686</v>
      </c>
    </row>
    <row r="10" spans="2:12" ht="41.25" customHeight="1">
      <c r="B10" s="464" t="s">
        <v>685</v>
      </c>
      <c r="C10" s="464" t="s">
        <v>684</v>
      </c>
      <c r="D10" s="464" t="s">
        <v>683</v>
      </c>
      <c r="E10" s="464" t="s">
        <v>682</v>
      </c>
      <c r="F10" s="464" t="s">
        <v>681</v>
      </c>
      <c r="G10" s="464" t="s">
        <v>680</v>
      </c>
      <c r="H10" s="464" t="s">
        <v>679</v>
      </c>
      <c r="I10" s="464" t="s">
        <v>678</v>
      </c>
      <c r="J10" s="465" t="s">
        <v>677</v>
      </c>
      <c r="K10" s="464" t="s">
        <v>676</v>
      </c>
      <c r="L10" s="463" t="s">
        <v>201</v>
      </c>
    </row>
    <row r="11" spans="2:12" ht="61.5" customHeight="1">
      <c r="B11" s="462">
        <v>1</v>
      </c>
      <c r="C11" s="461"/>
      <c r="D11" s="460"/>
      <c r="E11" s="455"/>
      <c r="F11" s="459"/>
      <c r="G11" s="459"/>
      <c r="H11" s="459"/>
      <c r="I11" s="458"/>
      <c r="J11" s="455"/>
      <c r="K11" s="457"/>
      <c r="L11" s="453"/>
    </row>
    <row r="12" spans="2:12" ht="61.5" customHeight="1">
      <c r="B12" s="462">
        <v>2</v>
      </c>
      <c r="C12" s="461"/>
      <c r="D12" s="460"/>
      <c r="E12" s="460"/>
      <c r="F12" s="459"/>
      <c r="G12" s="459"/>
      <c r="H12" s="459"/>
      <c r="I12" s="458"/>
      <c r="J12" s="455"/>
      <c r="K12" s="457"/>
      <c r="L12" s="453"/>
    </row>
    <row r="13" spans="2:12" ht="61.5" customHeight="1">
      <c r="B13" s="462">
        <v>3</v>
      </c>
      <c r="C13" s="461"/>
      <c r="D13" s="460"/>
      <c r="E13" s="455"/>
      <c r="F13" s="459"/>
      <c r="G13" s="459"/>
      <c r="H13" s="459"/>
      <c r="I13" s="458"/>
      <c r="J13" s="455"/>
      <c r="K13" s="457"/>
      <c r="L13" s="453"/>
    </row>
    <row r="14" spans="2:12" ht="61.5" customHeight="1">
      <c r="B14" s="462">
        <v>4</v>
      </c>
      <c r="C14" s="461"/>
      <c r="D14" s="460"/>
      <c r="E14" s="455"/>
      <c r="F14" s="459"/>
      <c r="G14" s="459"/>
      <c r="H14" s="459"/>
      <c r="I14" s="458"/>
      <c r="J14" s="455"/>
      <c r="K14" s="457"/>
      <c r="L14" s="453"/>
    </row>
    <row r="15" spans="2:12" ht="61.5" customHeight="1">
      <c r="B15" s="456">
        <v>5</v>
      </c>
      <c r="C15" s="455"/>
      <c r="D15" s="454"/>
      <c r="E15" s="454"/>
      <c r="F15" s="454"/>
      <c r="G15" s="454"/>
      <c r="H15" s="454"/>
      <c r="I15" s="454"/>
      <c r="J15" s="454"/>
      <c r="K15" s="454"/>
      <c r="L15" s="453"/>
    </row>
    <row r="16" spans="2:12" ht="16.5" customHeight="1">
      <c r="B16" s="452" t="s">
        <v>675</v>
      </c>
    </row>
    <row r="17" spans="2:12" ht="16.5" customHeight="1">
      <c r="B17" s="452" t="s">
        <v>674</v>
      </c>
    </row>
    <row r="18" spans="2:12" ht="28.5" customHeight="1">
      <c r="B18" s="443" t="s">
        <v>673</v>
      </c>
    </row>
    <row r="19" spans="2:12" ht="20.100000000000001" customHeight="1">
      <c r="B19" s="452" t="s">
        <v>672</v>
      </c>
    </row>
    <row r="20" spans="2:12" ht="20.100000000000001" customHeight="1">
      <c r="B20" s="451"/>
      <c r="C20" s="450"/>
      <c r="D20" s="450"/>
      <c r="E20" s="450"/>
      <c r="F20" s="450"/>
      <c r="G20" s="450"/>
      <c r="H20" s="450"/>
      <c r="I20" s="450"/>
      <c r="J20" s="450"/>
      <c r="K20" s="450"/>
      <c r="L20" s="449"/>
    </row>
    <row r="21" spans="2:12" ht="20.100000000000001" customHeight="1">
      <c r="B21" s="448"/>
      <c r="L21" s="447"/>
    </row>
    <row r="22" spans="2:12" ht="20.100000000000001" customHeight="1">
      <c r="B22" s="448"/>
      <c r="L22" s="447"/>
    </row>
    <row r="23" spans="2:12" ht="20.100000000000001" customHeight="1">
      <c r="B23" s="448"/>
      <c r="L23" s="447"/>
    </row>
    <row r="24" spans="2:12" ht="20.100000000000001" customHeight="1">
      <c r="B24" s="448"/>
      <c r="L24" s="447"/>
    </row>
    <row r="25" spans="2:12" ht="20.100000000000001" customHeight="1">
      <c r="B25" s="448"/>
      <c r="L25" s="447"/>
    </row>
    <row r="26" spans="2:12" ht="20.100000000000001" customHeight="1">
      <c r="B26" s="448"/>
      <c r="L26" s="447"/>
    </row>
    <row r="27" spans="2:12" ht="20.100000000000001" customHeight="1">
      <c r="B27" s="448"/>
      <c r="L27" s="447"/>
    </row>
    <row r="28" spans="2:12" ht="20.100000000000001" customHeight="1">
      <c r="B28" s="448"/>
      <c r="L28" s="447"/>
    </row>
    <row r="29" spans="2:12" ht="20.100000000000001" customHeight="1">
      <c r="B29" s="448"/>
      <c r="L29" s="447"/>
    </row>
    <row r="30" spans="2:12" ht="20.100000000000001" customHeight="1">
      <c r="B30" s="448"/>
      <c r="L30" s="447"/>
    </row>
    <row r="31" spans="2:12" ht="20.100000000000001" customHeight="1">
      <c r="B31" s="448"/>
      <c r="L31" s="447"/>
    </row>
    <row r="32" spans="2:12" ht="20.100000000000001" customHeight="1">
      <c r="B32" s="448"/>
      <c r="L32" s="447"/>
    </row>
    <row r="33" spans="2:12" ht="20.100000000000001" customHeight="1">
      <c r="B33" s="448"/>
      <c r="L33" s="447"/>
    </row>
    <row r="34" spans="2:12" ht="20.100000000000001" customHeight="1">
      <c r="B34" s="448"/>
      <c r="L34" s="447"/>
    </row>
    <row r="35" spans="2:12" ht="20.100000000000001" customHeight="1">
      <c r="B35" s="448"/>
      <c r="L35" s="447"/>
    </row>
    <row r="36" spans="2:12" ht="20.100000000000001" customHeight="1">
      <c r="B36" s="448"/>
      <c r="L36" s="447"/>
    </row>
    <row r="37" spans="2:12" ht="20.100000000000001" customHeight="1">
      <c r="B37" s="448"/>
      <c r="L37" s="447"/>
    </row>
    <row r="38" spans="2:12" ht="20.100000000000001" customHeight="1">
      <c r="B38" s="448"/>
      <c r="L38" s="447"/>
    </row>
    <row r="39" spans="2:12" ht="20.100000000000001" customHeight="1">
      <c r="B39" s="448"/>
      <c r="L39" s="447"/>
    </row>
    <row r="40" spans="2:12" ht="20.100000000000001" customHeight="1">
      <c r="B40" s="446"/>
      <c r="C40" s="445"/>
      <c r="D40" s="445"/>
      <c r="E40" s="445"/>
      <c r="F40" s="445"/>
      <c r="G40" s="445"/>
      <c r="H40" s="445"/>
      <c r="I40" s="445"/>
      <c r="J40" s="445"/>
      <c r="K40" s="445"/>
      <c r="L40" s="444"/>
    </row>
  </sheetData>
  <mergeCells count="6">
    <mergeCell ref="K2:L2"/>
    <mergeCell ref="B4:L4"/>
    <mergeCell ref="B6:L6"/>
    <mergeCell ref="B7:L7"/>
    <mergeCell ref="B8:L8"/>
    <mergeCell ref="I3:L3"/>
  </mergeCells>
  <phoneticPr fontId="4"/>
  <pageMargins left="0.70866141732283472" right="0.70866141732283472" top="0.74803149606299213" bottom="0.74803149606299213" header="0.31496062992125984" footer="0.31496062992125984"/>
  <pageSetup paperSize="9" scale="97" orientation="landscape" cellComments="asDisplayed" r:id="rId1"/>
  <rowBreaks count="1" manualBreakCount="1">
    <brk id="17"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view="pageBreakPreview" zoomScaleNormal="100" zoomScaleSheetLayoutView="100" workbookViewId="0">
      <selection sqref="A1:B1"/>
    </sheetView>
  </sheetViews>
  <sheetFormatPr defaultColWidth="9" defaultRowHeight="13.5"/>
  <cols>
    <col min="1" max="1" width="42.5" style="471" customWidth="1"/>
    <col min="2" max="2" width="49.75" style="471" customWidth="1"/>
    <col min="3" max="16384" width="9" style="471"/>
  </cols>
  <sheetData>
    <row r="1" spans="1:2" ht="21" customHeight="1">
      <c r="A1" s="1702" t="s">
        <v>711</v>
      </c>
      <c r="B1" s="1702"/>
    </row>
    <row r="2" spans="1:2" ht="21" customHeight="1">
      <c r="A2" s="901" t="s">
        <v>1207</v>
      </c>
      <c r="B2" s="921" t="s">
        <v>1208</v>
      </c>
    </row>
    <row r="3" spans="1:2" ht="23.25" customHeight="1">
      <c r="A3" s="1703" t="s">
        <v>710</v>
      </c>
      <c r="B3" s="1703"/>
    </row>
    <row r="4" spans="1:2" ht="15" customHeight="1">
      <c r="A4" s="1704"/>
      <c r="B4" s="1704"/>
    </row>
    <row r="5" spans="1:2" ht="83.25" customHeight="1">
      <c r="A5" s="1705" t="s">
        <v>709</v>
      </c>
      <c r="B5" s="1705"/>
    </row>
    <row r="6" spans="1:2" ht="24.75" customHeight="1">
      <c r="A6" s="1701" t="s">
        <v>708</v>
      </c>
      <c r="B6" s="1701"/>
    </row>
    <row r="7" spans="1:2" ht="21" customHeight="1">
      <c r="A7" s="1699" t="s">
        <v>707</v>
      </c>
      <c r="B7" s="1699"/>
    </row>
    <row r="8" spans="1:2" ht="39.75" customHeight="1">
      <c r="A8" s="1700" t="s">
        <v>706</v>
      </c>
      <c r="B8" s="1700"/>
    </row>
    <row r="9" spans="1:2" ht="39.75" customHeight="1">
      <c r="A9" s="1700" t="s">
        <v>705</v>
      </c>
      <c r="B9" s="1700"/>
    </row>
    <row r="10" spans="1:2" ht="10.5" customHeight="1">
      <c r="A10" s="1701"/>
      <c r="B10" s="1701"/>
    </row>
    <row r="11" spans="1:2" ht="22.5" customHeight="1">
      <c r="A11" s="1699" t="s">
        <v>704</v>
      </c>
      <c r="B11" s="1699"/>
    </row>
    <row r="12" spans="1:2" ht="55.5" customHeight="1">
      <c r="A12" s="1700" t="s">
        <v>703</v>
      </c>
      <c r="B12" s="1700"/>
    </row>
    <row r="13" spans="1:2" ht="72.75" customHeight="1">
      <c r="A13" s="1706" t="s">
        <v>702</v>
      </c>
      <c r="B13" s="1706"/>
    </row>
    <row r="14" spans="1:2" ht="72.75" customHeight="1">
      <c r="A14" s="1706" t="s">
        <v>701</v>
      </c>
      <c r="B14" s="1706"/>
    </row>
    <row r="15" spans="1:2" ht="9.75" customHeight="1">
      <c r="A15" s="1701"/>
      <c r="B15" s="1701"/>
    </row>
    <row r="16" spans="1:2" ht="15" customHeight="1">
      <c r="A16" s="1699" t="s">
        <v>700</v>
      </c>
      <c r="B16" s="1699"/>
    </row>
    <row r="17" spans="1:2" ht="40.5" customHeight="1">
      <c r="A17" s="1706" t="s">
        <v>699</v>
      </c>
      <c r="B17" s="1706"/>
    </row>
    <row r="18" spans="1:2" ht="12.75" customHeight="1">
      <c r="A18" s="1701"/>
      <c r="B18" s="1701"/>
    </row>
    <row r="19" spans="1:2" ht="40.5" customHeight="1">
      <c r="A19" s="1706" t="s">
        <v>698</v>
      </c>
      <c r="B19" s="1706"/>
    </row>
    <row r="20" spans="1:2" ht="12" customHeight="1">
      <c r="A20" s="1701"/>
      <c r="B20" s="1701"/>
    </row>
    <row r="21" spans="1:2" ht="27" customHeight="1">
      <c r="A21" s="880" t="s">
        <v>697</v>
      </c>
    </row>
    <row r="22" spans="1:2" ht="22.5" customHeight="1">
      <c r="B22" s="879" t="str">
        <f>'はじめに（PC）'!D4&amp;""</f>
        <v/>
      </c>
    </row>
    <row r="23" spans="1:2" ht="22.5" customHeight="1">
      <c r="B23" s="879" t="str">
        <f>"住　所　　"&amp;'はじめに（PC）'!D6&amp;""</f>
        <v>住　所　　</v>
      </c>
    </row>
    <row r="24" spans="1:2" ht="22.5" customHeight="1">
      <c r="B24" s="879" t="str">
        <f>"代　表　　"&amp;'はじめに（PC）'!D5&amp;""</f>
        <v>代　表　　</v>
      </c>
    </row>
    <row r="25" spans="1:2" ht="13.5" customHeight="1">
      <c r="B25" s="474"/>
    </row>
    <row r="26" spans="1:2" ht="22.5" customHeight="1">
      <c r="B26" s="473" t="s">
        <v>696</v>
      </c>
    </row>
    <row r="27" spans="1:2" ht="22.5" customHeight="1">
      <c r="B27" s="472" t="s">
        <v>695</v>
      </c>
    </row>
    <row r="28" spans="1:2" ht="22.5" customHeight="1">
      <c r="B28" s="472" t="s">
        <v>694</v>
      </c>
    </row>
  </sheetData>
  <mergeCells count="19">
    <mergeCell ref="A11:B11"/>
    <mergeCell ref="A12:B12"/>
    <mergeCell ref="A20:B20"/>
    <mergeCell ref="A14:B14"/>
    <mergeCell ref="A15:B15"/>
    <mergeCell ref="A16:B16"/>
    <mergeCell ref="A17:B17"/>
    <mergeCell ref="A18:B18"/>
    <mergeCell ref="A19:B19"/>
    <mergeCell ref="A13:B13"/>
    <mergeCell ref="A7:B7"/>
    <mergeCell ref="A8:B8"/>
    <mergeCell ref="A9:B9"/>
    <mergeCell ref="A10:B10"/>
    <mergeCell ref="A1:B1"/>
    <mergeCell ref="A3:B3"/>
    <mergeCell ref="A4:B4"/>
    <mergeCell ref="A5:B5"/>
    <mergeCell ref="A6:B6"/>
  </mergeCells>
  <phoneticPr fontId="4"/>
  <pageMargins left="0.70866141732283472" right="0.70866141732283472" top="0.74803149606299213" bottom="0.74803149606299213" header="0.31496062992125984" footer="0.31496062992125984"/>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4"/>
  <sheetViews>
    <sheetView showGridLines="0" view="pageBreakPreview" zoomScaleNormal="96" zoomScaleSheetLayoutView="100" workbookViewId="0">
      <selection sqref="A1:B1"/>
    </sheetView>
  </sheetViews>
  <sheetFormatPr defaultColWidth="9" defaultRowHeight="18.75"/>
  <cols>
    <col min="1" max="1" width="2.75" style="475" customWidth="1"/>
    <col min="2" max="2" width="7.25" style="475" customWidth="1"/>
    <col min="3" max="3" width="7.75" style="475" customWidth="1"/>
    <col min="4" max="4" width="8" style="475" customWidth="1"/>
    <col min="5" max="5" width="6.375" style="475" customWidth="1"/>
    <col min="6" max="7" width="7" style="475" customWidth="1"/>
    <col min="8" max="13" width="4.875" style="475" customWidth="1"/>
    <col min="14" max="14" width="9.125" style="475" customWidth="1"/>
    <col min="15" max="15" width="12.5" style="475" customWidth="1"/>
    <col min="16" max="16" width="21" style="475" customWidth="1"/>
    <col min="17" max="17" width="26" style="475" customWidth="1"/>
    <col min="18" max="25" width="7.625" style="475" customWidth="1"/>
    <col min="26" max="16384" width="9" style="475"/>
  </cols>
  <sheetData>
    <row r="1" spans="1:24" ht="19.5">
      <c r="A1" s="533" t="s">
        <v>726</v>
      </c>
      <c r="B1" s="532"/>
      <c r="Q1" s="924" t="s">
        <v>1208</v>
      </c>
    </row>
    <row r="2" spans="1:24" s="902" customFormat="1" ht="24" customHeight="1">
      <c r="A2" s="922" t="s">
        <v>1207</v>
      </c>
      <c r="C2" s="923"/>
      <c r="D2" s="923"/>
      <c r="E2" s="923"/>
      <c r="F2" s="923"/>
      <c r="G2" s="923"/>
      <c r="H2" s="923"/>
      <c r="I2" s="923"/>
      <c r="J2" s="923"/>
      <c r="K2" s="923"/>
      <c r="L2" s="923"/>
      <c r="M2" s="923"/>
      <c r="N2" s="923"/>
      <c r="Q2" s="531" t="s">
        <v>692</v>
      </c>
      <c r="R2" s="923"/>
      <c r="S2" s="923"/>
      <c r="T2" s="923"/>
      <c r="U2" s="923"/>
      <c r="V2" s="923"/>
      <c r="W2" s="923"/>
    </row>
    <row r="3" spans="1:24" ht="27" customHeight="1">
      <c r="C3" s="528"/>
      <c r="D3" s="528"/>
      <c r="E3" s="528"/>
      <c r="F3" s="530"/>
      <c r="G3" s="882" t="s">
        <v>725</v>
      </c>
      <c r="H3" s="529" t="s">
        <v>724</v>
      </c>
      <c r="I3" s="528"/>
      <c r="J3" s="528"/>
      <c r="K3" s="528"/>
      <c r="L3" s="528"/>
      <c r="N3" s="528"/>
      <c r="O3" s="528"/>
      <c r="Q3" s="881" t="str">
        <f>'はじめに（PC）'!D4&amp;""</f>
        <v/>
      </c>
    </row>
    <row r="4" spans="1:24" ht="27" customHeight="1">
      <c r="B4" s="527" t="s">
        <v>723</v>
      </c>
      <c r="C4" s="526"/>
      <c r="D4" s="526"/>
      <c r="E4" s="526"/>
      <c r="F4" s="526"/>
      <c r="G4" s="526"/>
      <c r="H4" s="526"/>
      <c r="I4" s="526"/>
      <c r="J4" s="526"/>
      <c r="K4" s="526"/>
      <c r="L4" s="526"/>
      <c r="M4" s="526"/>
      <c r="N4" s="999" t="s">
        <v>1234</v>
      </c>
      <c r="O4" s="526"/>
      <c r="P4" s="526"/>
      <c r="Q4" s="526"/>
    </row>
    <row r="5" spans="1:24" ht="50.25" customHeight="1">
      <c r="B5" s="1707" t="s">
        <v>722</v>
      </c>
      <c r="C5" s="1708"/>
      <c r="D5" s="1708"/>
      <c r="E5" s="1708"/>
      <c r="F5" s="1708"/>
      <c r="G5" s="1708"/>
      <c r="H5" s="1708"/>
      <c r="I5" s="1708"/>
      <c r="J5" s="1708"/>
      <c r="K5" s="1708"/>
      <c r="L5" s="1708"/>
      <c r="M5" s="1708"/>
      <c r="N5" s="1708"/>
      <c r="O5" s="1708"/>
      <c r="P5" s="1708"/>
      <c r="Q5" s="1708"/>
    </row>
    <row r="6" spans="1:24" ht="19.5" customHeight="1">
      <c r="B6" s="1709" t="s">
        <v>721</v>
      </c>
      <c r="C6" s="1709"/>
      <c r="D6" s="1709"/>
      <c r="E6" s="1710" t="s">
        <v>720</v>
      </c>
      <c r="F6" s="1710"/>
      <c r="G6" s="1710"/>
      <c r="H6" s="1711" t="s">
        <v>719</v>
      </c>
      <c r="I6" s="1712"/>
      <c r="J6" s="1712"/>
      <c r="K6" s="1712"/>
      <c r="L6" s="1712"/>
      <c r="M6" s="1712"/>
      <c r="N6" s="1710" t="s">
        <v>209</v>
      </c>
      <c r="O6" s="1710"/>
      <c r="P6" s="1710"/>
      <c r="Q6" s="1709" t="s">
        <v>718</v>
      </c>
      <c r="R6" s="1718"/>
      <c r="S6" s="1719"/>
      <c r="T6" s="1719"/>
      <c r="U6" s="1719"/>
      <c r="V6" s="1719"/>
      <c r="W6" s="1719"/>
      <c r="X6" s="1719"/>
    </row>
    <row r="7" spans="1:24" ht="18" customHeight="1">
      <c r="B7" s="1709" t="s">
        <v>717</v>
      </c>
      <c r="C7" s="1710" t="s">
        <v>713</v>
      </c>
      <c r="D7" s="1710"/>
      <c r="E7" s="1710" t="s">
        <v>247</v>
      </c>
      <c r="F7" s="1709" t="s">
        <v>716</v>
      </c>
      <c r="G7" s="1709" t="s">
        <v>715</v>
      </c>
      <c r="H7" s="1713"/>
      <c r="I7" s="1714"/>
      <c r="J7" s="1714"/>
      <c r="K7" s="1714"/>
      <c r="L7" s="1714"/>
      <c r="M7" s="1714"/>
      <c r="N7" s="1710" t="s">
        <v>295</v>
      </c>
      <c r="O7" s="1709" t="s">
        <v>521</v>
      </c>
      <c r="P7" s="1710" t="s">
        <v>110</v>
      </c>
      <c r="Q7" s="1710"/>
      <c r="R7" s="1718"/>
      <c r="S7" s="1719"/>
      <c r="T7" s="1719"/>
      <c r="U7" s="1719"/>
      <c r="V7" s="1719"/>
      <c r="W7" s="1719"/>
      <c r="X7" s="1719"/>
    </row>
    <row r="8" spans="1:24" ht="21" customHeight="1">
      <c r="B8" s="1709"/>
      <c r="C8" s="525" t="s">
        <v>714</v>
      </c>
      <c r="D8" s="525" t="s">
        <v>713</v>
      </c>
      <c r="E8" s="1710"/>
      <c r="F8" s="1709"/>
      <c r="G8" s="1710"/>
      <c r="H8" s="1715"/>
      <c r="I8" s="1716"/>
      <c r="J8" s="1716"/>
      <c r="K8" s="1716"/>
      <c r="L8" s="1716"/>
      <c r="M8" s="1716"/>
      <c r="N8" s="1710"/>
      <c r="O8" s="1709"/>
      <c r="P8" s="1710"/>
      <c r="Q8" s="1710"/>
      <c r="R8" s="1718"/>
      <c r="S8" s="1719"/>
      <c r="T8" s="1719"/>
      <c r="U8" s="1719"/>
      <c r="V8" s="1719"/>
      <c r="W8" s="1719"/>
      <c r="X8" s="1719"/>
    </row>
    <row r="9" spans="1:24" ht="18.75" customHeight="1">
      <c r="A9" s="494"/>
      <c r="B9" s="524"/>
      <c r="C9" s="523"/>
      <c r="D9" s="522"/>
      <c r="E9" s="521"/>
      <c r="F9" s="521"/>
      <c r="G9" s="520">
        <f>SUM(E9+F9)</f>
        <v>0</v>
      </c>
      <c r="H9" s="519"/>
      <c r="I9" s="519"/>
      <c r="J9" s="519"/>
      <c r="K9" s="519"/>
      <c r="L9" s="519"/>
      <c r="M9" s="519"/>
      <c r="N9" s="506" t="str">
        <f>IF(H9="","",(IFERROR(VLOOKUP($H9,【選択肢】!$K$3:$O$81,2,)," ")&amp;IF(I9="","",","&amp;IFERROR(VLOOKUP($I9,【選択肢】!$K$3:$O$81,2,)," ")&amp;IF(J9="","",","&amp;IFERROR(VLOOKUP($J9,【選択肢】!$K$3:$O$81,2,)," ")&amp;IF(K9="","",","&amp;IFERROR(VLOOKUP($K9,【選択肢】!$K$3:$O$81,2,)," ")&amp;IF(L9="","",","&amp;IFERROR(VLOOKUP($L9,【選択肢】!$K$3:$O$81,2,)," ")&amp;IF(M9="","",","&amp;IFERROR(VLOOKUP($M9,【選択肢】!$K$3:$O$81,2,)," "))))))))</f>
        <v/>
      </c>
      <c r="O9" s="506" t="str">
        <f>IF(H9="","",(IFERROR(VLOOKUP($H9,【選択肢】!$K$3:$O$81,4,)," ")&amp;IF(I9="","",","&amp;IFERROR(VLOOKUP($I9,【選択肢】!$K$3:$O$81,4,)," ")&amp;IF(J9="","",","&amp;IFERROR(VLOOKUP($J9,【選択肢】!$K$3:$O$81,4,)," ")&amp;IF(K9="","",","&amp;IFERROR(VLOOKUP($K9,【選択肢】!$K$3:$O$81,4,)," ")&amp;IF(L9="","",","&amp;IFERROR(VLOOKUP($L9,【選択肢】!$K$3:$O$81,4,)," ")&amp;IF(M9="","",","&amp;IFERROR(VLOOKUP($M9,【選択肢】!$K$3:$O$81,4,)," "))))))))</f>
        <v/>
      </c>
      <c r="P9" s="506" t="str">
        <f>IF(H9="","",(IFERROR(VLOOKUP($H9,【選択肢】!$K$3:$O$81,5,)," ")&amp;IF(I9="","",","&amp;IFERROR(VLOOKUP($I9,【選択肢】!$K$3:$O$81,5,)," ")&amp;IF(J9="","",","&amp;IFERROR(VLOOKUP($J9,【選択肢】!$K$3:$O$81,5,)," ")&amp;IF(K9="","",","&amp;IFERROR(VLOOKUP($K9,【選択肢】!$K$3:$O$81,5,)," ")&amp;IF(L9="","",","&amp;IFERROR(VLOOKUP($L9,【選択肢】!$K$3:$O$81,5,)," ")&amp;IF(M9="","",","&amp;IFERROR(VLOOKUP($M9,【選択肢】!$K$3:$O$81,5,)," "))))))))</f>
        <v/>
      </c>
      <c r="Q9" s="518"/>
      <c r="R9" s="495"/>
      <c r="S9" s="494"/>
      <c r="T9" s="494"/>
      <c r="U9" s="494"/>
      <c r="V9" s="494"/>
      <c r="W9" s="494"/>
      <c r="X9" s="494"/>
    </row>
    <row r="10" spans="1:24" ht="18.75" customHeight="1">
      <c r="B10" s="517"/>
      <c r="C10" s="516"/>
      <c r="D10" s="511"/>
      <c r="E10" s="510"/>
      <c r="F10" s="510"/>
      <c r="G10" s="508">
        <f>SUM(E10+F10)</f>
        <v>0</v>
      </c>
      <c r="H10" s="519"/>
      <c r="I10" s="515"/>
      <c r="J10" s="515"/>
      <c r="K10" s="515"/>
      <c r="L10" s="515"/>
      <c r="M10" s="515"/>
      <c r="N10" s="506" t="str">
        <f>IF(H10="","",(IFERROR(VLOOKUP($H10,【選択肢】!$K$3:$O$81,2,)," ")&amp;IF(I10="","",","&amp;IFERROR(VLOOKUP($I10,【選択肢】!$K$3:$O$81,2,)," ")&amp;IF(J10="","",","&amp;IFERROR(VLOOKUP($J10,【選択肢】!$K$3:$O$81,2,)," ")&amp;IF(K10="","",","&amp;IFERROR(VLOOKUP($K10,【選択肢】!$K$3:$O$81,2,)," ")&amp;IF(L10="","",","&amp;IFERROR(VLOOKUP($L10,【選択肢】!$K$3:$O$81,2,)," ")&amp;IF(M10="","",","&amp;IFERROR(VLOOKUP($M10,【選択肢】!$K$3:$O$81,2,)," "))))))))</f>
        <v/>
      </c>
      <c r="O10" s="506" t="str">
        <f>IF(H10="","",(IFERROR(VLOOKUP($H10,【選択肢】!$K$3:$O$81,4,)," ")&amp;IF(I10="","",","&amp;IFERROR(VLOOKUP($I10,【選択肢】!$K$3:$O$81,4,)," ")&amp;IF(J10="","",","&amp;IFERROR(VLOOKUP($J10,【選択肢】!$K$3:$O$81,4,)," ")&amp;IF(K10="","",","&amp;IFERROR(VLOOKUP($K10,【選択肢】!$K$3:$O$81,4,)," ")&amp;IF(L10="","",","&amp;IFERROR(VLOOKUP($L10,【選択肢】!$K$3:$O$81,4,)," ")&amp;IF(M10="","",","&amp;IFERROR(VLOOKUP($M10,【選択肢】!$K$3:$O$81,4,)," "))))))))</f>
        <v/>
      </c>
      <c r="P10" s="506" t="str">
        <f>IF(H10="","",(IFERROR(VLOOKUP($H10,【選択肢】!$K$3:$O$81,5,)," ")&amp;IF(I10="","",","&amp;IFERROR(VLOOKUP($I10,【選択肢】!$K$3:$O$81,5,)," ")&amp;IF(J10="","",","&amp;IFERROR(VLOOKUP($J10,【選択肢】!$K$3:$O$81,5,)," ")&amp;IF(K10="","",","&amp;IFERROR(VLOOKUP($K10,【選択肢】!$K$3:$O$81,5,)," ")&amp;IF(L10="","",","&amp;IFERROR(VLOOKUP($L10,【選択肢】!$K$3:$O$81,5,)," ")&amp;IF(M10="","",","&amp;IFERROR(VLOOKUP($M10,【選択肢】!$K$3:$O$81,5,)," "))))))))</f>
        <v/>
      </c>
      <c r="Q10" s="514"/>
      <c r="R10" s="495"/>
      <c r="S10" s="494"/>
      <c r="T10" s="494"/>
      <c r="U10" s="494"/>
      <c r="V10" s="494"/>
      <c r="W10" s="494"/>
      <c r="X10" s="494"/>
    </row>
    <row r="11" spans="1:24">
      <c r="B11" s="517"/>
      <c r="C11" s="516"/>
      <c r="D11" s="511"/>
      <c r="E11" s="510"/>
      <c r="F11" s="510"/>
      <c r="G11" s="508">
        <f>SUM(E11+F11)</f>
        <v>0</v>
      </c>
      <c r="H11" s="519"/>
      <c r="I11" s="515"/>
      <c r="J11" s="515"/>
      <c r="K11" s="515"/>
      <c r="L11" s="515"/>
      <c r="M11" s="515"/>
      <c r="N11" s="506" t="str">
        <f>IF(H11="","",(IFERROR(VLOOKUP($H11,【選択肢】!$K$3:$O$81,2,)," ")&amp;IF(I11="","",","&amp;IFERROR(VLOOKUP($I11,【選択肢】!$K$3:$O$81,2,)," ")&amp;IF(J11="","",","&amp;IFERROR(VLOOKUP($J11,【選択肢】!$K$3:$O$81,2,)," ")&amp;IF(K11="","",","&amp;IFERROR(VLOOKUP($K11,【選択肢】!$K$3:$O$81,2,)," ")&amp;IF(L11="","",","&amp;IFERROR(VLOOKUP($L11,【選択肢】!$K$3:$O$81,2,)," ")&amp;IF(M11="","",","&amp;IFERROR(VLOOKUP($M11,【選択肢】!$K$3:$O$81,2,)," "))))))))</f>
        <v/>
      </c>
      <c r="O11" s="506" t="str">
        <f>IF(H11="","",(IFERROR(VLOOKUP($H11,【選択肢】!$K$3:$O$81,4,)," ")&amp;IF(I11="","",","&amp;IFERROR(VLOOKUP($I11,【選択肢】!$K$3:$O$81,4,)," ")&amp;IF(J11="","",","&amp;IFERROR(VLOOKUP($J11,【選択肢】!$K$3:$O$81,4,)," ")&amp;IF(K11="","",","&amp;IFERROR(VLOOKUP($K11,【選択肢】!$K$3:$O$81,4,)," ")&amp;IF(L11="","",","&amp;IFERROR(VLOOKUP($L11,【選択肢】!$K$3:$O$81,4,)," ")&amp;IF(M11="","",","&amp;IFERROR(VLOOKUP($M11,【選択肢】!$K$3:$O$81,4,)," "))))))))</f>
        <v/>
      </c>
      <c r="P11" s="506" t="str">
        <f>IF(H11="","",(IFERROR(VLOOKUP($H11,【選択肢】!$K$3:$O$81,5,)," ")&amp;IF(I11="","",","&amp;IFERROR(VLOOKUP($I11,【選択肢】!$K$3:$O$81,5,)," ")&amp;IF(J11="","",","&amp;IFERROR(VLOOKUP($J11,【選択肢】!$K$3:$O$81,5,)," ")&amp;IF(K11="","",","&amp;IFERROR(VLOOKUP($K11,【選択肢】!$K$3:$O$81,5,)," ")&amp;IF(L11="","",","&amp;IFERROR(VLOOKUP($L11,【選択肢】!$K$3:$O$81,5,)," ")&amp;IF(M11="","",","&amp;IFERROR(VLOOKUP($M11,【選択肢】!$K$3:$O$81,5,)," "))))))))</f>
        <v/>
      </c>
      <c r="Q11" s="514"/>
      <c r="R11" s="495"/>
      <c r="S11" s="494"/>
      <c r="T11" s="494"/>
      <c r="U11" s="494"/>
      <c r="V11" s="494"/>
      <c r="W11" s="494"/>
      <c r="X11" s="494"/>
    </row>
    <row r="12" spans="1:24" ht="18.75" customHeight="1">
      <c r="B12" s="517"/>
      <c r="C12" s="512"/>
      <c r="D12" s="511"/>
      <c r="E12" s="510"/>
      <c r="F12" s="509"/>
      <c r="G12" s="508">
        <f>SUM(E12+F12)</f>
        <v>0</v>
      </c>
      <c r="H12" s="519"/>
      <c r="I12" s="507"/>
      <c r="J12" s="507"/>
      <c r="K12" s="507"/>
      <c r="L12" s="507"/>
      <c r="M12" s="507"/>
      <c r="N12" s="506" t="str">
        <f>IF(H12="","",(IFERROR(VLOOKUP($H12,【選択肢】!$K$3:$O$81,2,)," ")&amp;IF(I12="","",","&amp;IFERROR(VLOOKUP($I12,【選択肢】!$K$3:$O$81,2,)," ")&amp;IF(J12="","",","&amp;IFERROR(VLOOKUP($J12,【選択肢】!$K$3:$O$81,2,)," ")&amp;IF(K12="","",","&amp;IFERROR(VLOOKUP($K12,【選択肢】!$K$3:$O$81,2,)," ")&amp;IF(L12="","",","&amp;IFERROR(VLOOKUP($L12,【選択肢】!$K$3:$O$81,2,)," ")&amp;IF(M12="","",","&amp;IFERROR(VLOOKUP($M12,【選択肢】!$K$3:$O$81,2,)," "))))))))</f>
        <v/>
      </c>
      <c r="O12" s="506" t="str">
        <f>IF(H12="","",(IFERROR(VLOOKUP($H12,【選択肢】!$K$3:$O$81,4,)," ")&amp;IF(I12="","",","&amp;IFERROR(VLOOKUP($I12,【選択肢】!$K$3:$O$81,4,)," ")&amp;IF(J12="","",","&amp;IFERROR(VLOOKUP($J12,【選択肢】!$K$3:$O$81,4,)," ")&amp;IF(K12="","",","&amp;IFERROR(VLOOKUP($K12,【選択肢】!$K$3:$O$81,4,)," ")&amp;IF(L12="","",","&amp;IFERROR(VLOOKUP($L12,【選択肢】!$K$3:$O$81,4,)," ")&amp;IF(M12="","",","&amp;IFERROR(VLOOKUP($M12,【選択肢】!$K$3:$O$81,4,)," "))))))))</f>
        <v/>
      </c>
      <c r="P12" s="506" t="str">
        <f>IF(H12="","",(IFERROR(VLOOKUP($H12,【選択肢】!$K$3:$O$81,5,)," ")&amp;IF(I12="","",","&amp;IFERROR(VLOOKUP($I12,【選択肢】!$K$3:$O$81,5,)," ")&amp;IF(J12="","",","&amp;IFERROR(VLOOKUP($J12,【選択肢】!$K$3:$O$81,5,)," ")&amp;IF(K12="","",","&amp;IFERROR(VLOOKUP($K12,【選択肢】!$K$3:$O$81,5,)," ")&amp;IF(L12="","",","&amp;IFERROR(VLOOKUP($L12,【選択肢】!$K$3:$O$81,5,)," ")&amp;IF(M12="","",","&amp;IFERROR(VLOOKUP($M12,【選択肢】!$K$3:$O$81,5,)," "))))))))</f>
        <v/>
      </c>
      <c r="Q12" s="505"/>
      <c r="R12" s="495"/>
      <c r="S12" s="494"/>
      <c r="T12" s="494"/>
      <c r="U12" s="494"/>
      <c r="V12" s="494"/>
      <c r="W12" s="494"/>
      <c r="X12" s="494"/>
    </row>
    <row r="13" spans="1:24">
      <c r="B13" s="517"/>
      <c r="C13" s="516"/>
      <c r="D13" s="511"/>
      <c r="E13" s="510"/>
      <c r="F13" s="510"/>
      <c r="G13" s="508">
        <f t="shared" ref="G13:G21" si="0">SUM(E13+F13)</f>
        <v>0</v>
      </c>
      <c r="H13" s="519"/>
      <c r="I13" s="515"/>
      <c r="J13" s="515"/>
      <c r="K13" s="515"/>
      <c r="L13" s="515"/>
      <c r="M13" s="515"/>
      <c r="N13" s="506" t="str">
        <f>IF(H13="","",(IFERROR(VLOOKUP($H13,【選択肢】!$K$3:$O$81,2,)," ")&amp;IF(I13="","",","&amp;IFERROR(VLOOKUP($I13,【選択肢】!$K$3:$O$81,2,)," ")&amp;IF(J13="","",","&amp;IFERROR(VLOOKUP($J13,【選択肢】!$K$3:$O$81,2,)," ")&amp;IF(K13="","",","&amp;IFERROR(VLOOKUP($K13,【選択肢】!$K$3:$O$81,2,)," ")&amp;IF(L13="","",","&amp;IFERROR(VLOOKUP($L13,【選択肢】!$K$3:$O$81,2,)," ")&amp;IF(M13="","",","&amp;IFERROR(VLOOKUP($M13,【選択肢】!$K$3:$O$81,2,)," "))))))))</f>
        <v/>
      </c>
      <c r="O13" s="506" t="str">
        <f>IF(H13="","",(IFERROR(VLOOKUP($H13,【選択肢】!$K$3:$O$81,4,)," ")&amp;IF(I13="","",","&amp;IFERROR(VLOOKUP($I13,【選択肢】!$K$3:$O$81,4,)," ")&amp;IF(J13="","",","&amp;IFERROR(VLOOKUP($J13,【選択肢】!$K$3:$O$81,4,)," ")&amp;IF(K13="","",","&amp;IFERROR(VLOOKUP($K13,【選択肢】!$K$3:$O$81,4,)," ")&amp;IF(L13="","",","&amp;IFERROR(VLOOKUP($L13,【選択肢】!$K$3:$O$81,4,)," ")&amp;IF(M13="","",","&amp;IFERROR(VLOOKUP($M13,【選択肢】!$K$3:$O$81,4,)," "))))))))</f>
        <v/>
      </c>
      <c r="P13" s="506" t="str">
        <f>IF(H13="","",(IFERROR(VLOOKUP($H13,【選択肢】!$K$3:$O$81,5,)," ")&amp;IF(I13="","",","&amp;IFERROR(VLOOKUP($I13,【選択肢】!$K$3:$O$81,5,)," ")&amp;IF(J13="","",","&amp;IFERROR(VLOOKUP($J13,【選択肢】!$K$3:$O$81,5,)," ")&amp;IF(K13="","",","&amp;IFERROR(VLOOKUP($K13,【選択肢】!$K$3:$O$81,5,)," ")&amp;IF(L13="","",","&amp;IFERROR(VLOOKUP($L13,【選択肢】!$K$3:$O$81,5,)," ")&amp;IF(M13="","",","&amp;IFERROR(VLOOKUP($M13,【選択肢】!$K$3:$O$81,5,)," "))))))))</f>
        <v/>
      </c>
      <c r="Q13" s="514"/>
      <c r="R13" s="495"/>
      <c r="S13" s="494"/>
      <c r="T13" s="494"/>
      <c r="U13" s="494"/>
      <c r="V13" s="494"/>
      <c r="W13" s="494"/>
      <c r="X13" s="494"/>
    </row>
    <row r="14" spans="1:24" ht="18.75" customHeight="1">
      <c r="B14" s="517"/>
      <c r="C14" s="516"/>
      <c r="D14" s="511"/>
      <c r="E14" s="510"/>
      <c r="F14" s="510"/>
      <c r="G14" s="508">
        <f t="shared" si="0"/>
        <v>0</v>
      </c>
      <c r="H14" s="519"/>
      <c r="I14" s="515"/>
      <c r="J14" s="515"/>
      <c r="K14" s="515"/>
      <c r="L14" s="515"/>
      <c r="M14" s="515"/>
      <c r="N14" s="506" t="str">
        <f>IF(H14="","",(IFERROR(VLOOKUP($H14,【選択肢】!$K$3:$O$81,2,)," ")&amp;IF(I14="","",","&amp;IFERROR(VLOOKUP($I14,【選択肢】!$K$3:$O$81,2,)," ")&amp;IF(J14="","",","&amp;IFERROR(VLOOKUP($J14,【選択肢】!$K$3:$O$81,2,)," ")&amp;IF(K14="","",","&amp;IFERROR(VLOOKUP($K14,【選択肢】!$K$3:$O$81,2,)," ")&amp;IF(L14="","",","&amp;IFERROR(VLOOKUP($L14,【選択肢】!$K$3:$O$81,2,)," ")&amp;IF(M14="","",","&amp;IFERROR(VLOOKUP($M14,【選択肢】!$K$3:$O$81,2,)," "))))))))</f>
        <v/>
      </c>
      <c r="O14" s="506" t="str">
        <f>IF(H14="","",(IFERROR(VLOOKUP($H14,【選択肢】!$K$3:$O$81,4,)," ")&amp;IF(I14="","",","&amp;IFERROR(VLOOKUP($I14,【選択肢】!$K$3:$O$81,4,)," ")&amp;IF(J14="","",","&amp;IFERROR(VLOOKUP($J14,【選択肢】!$K$3:$O$81,4,)," ")&amp;IF(K14="","",","&amp;IFERROR(VLOOKUP($K14,【選択肢】!$K$3:$O$81,4,)," ")&amp;IF(L14="","",","&amp;IFERROR(VLOOKUP($L14,【選択肢】!$K$3:$O$81,4,)," ")&amp;IF(M14="","",","&amp;IFERROR(VLOOKUP($M14,【選択肢】!$K$3:$O$81,4,)," "))))))))</f>
        <v/>
      </c>
      <c r="P14" s="506" t="str">
        <f>IF(H14="","",(IFERROR(VLOOKUP($H14,【選択肢】!$K$3:$O$81,5,)," ")&amp;IF(I14="","",","&amp;IFERROR(VLOOKUP($I14,【選択肢】!$K$3:$O$81,5,)," ")&amp;IF(J14="","",","&amp;IFERROR(VLOOKUP($J14,【選択肢】!$K$3:$O$81,5,)," ")&amp;IF(K14="","",","&amp;IFERROR(VLOOKUP($K14,【選択肢】!$K$3:$O$81,5,)," ")&amp;IF(L14="","",","&amp;IFERROR(VLOOKUP($L14,【選択肢】!$K$3:$O$81,5,)," ")&amp;IF(M14="","",","&amp;IFERROR(VLOOKUP($M14,【選択肢】!$K$3:$O$81,5,)," "))))))))</f>
        <v/>
      </c>
      <c r="Q14" s="514"/>
      <c r="R14" s="495"/>
      <c r="S14" s="494"/>
      <c r="T14" s="494"/>
      <c r="U14" s="494"/>
      <c r="V14" s="494"/>
      <c r="W14" s="494"/>
      <c r="X14" s="494"/>
    </row>
    <row r="15" spans="1:24">
      <c r="B15" s="517"/>
      <c r="C15" s="516"/>
      <c r="D15" s="511"/>
      <c r="E15" s="510"/>
      <c r="F15" s="510"/>
      <c r="G15" s="508">
        <f t="shared" si="0"/>
        <v>0</v>
      </c>
      <c r="H15" s="519"/>
      <c r="I15" s="515"/>
      <c r="J15" s="515"/>
      <c r="K15" s="515"/>
      <c r="L15" s="515"/>
      <c r="M15" s="515"/>
      <c r="N15" s="506" t="str">
        <f>IF(H15="","",(IFERROR(VLOOKUP($H15,【選択肢】!$K$3:$O$81,2,)," ")&amp;IF(I15="","",","&amp;IFERROR(VLOOKUP($I15,【選択肢】!$K$3:$O$81,2,)," ")&amp;IF(J15="","",","&amp;IFERROR(VLOOKUP($J15,【選択肢】!$K$3:$O$81,2,)," ")&amp;IF(K15="","",","&amp;IFERROR(VLOOKUP($K15,【選択肢】!$K$3:$O$81,2,)," ")&amp;IF(L15="","",","&amp;IFERROR(VLOOKUP($L15,【選択肢】!$K$3:$O$81,2,)," ")&amp;IF(M15="","",","&amp;IFERROR(VLOOKUP($M15,【選択肢】!$K$3:$O$81,2,)," "))))))))</f>
        <v/>
      </c>
      <c r="O15" s="506" t="str">
        <f>IF(H15="","",(IFERROR(VLOOKUP($H15,【選択肢】!$K$3:$O$81,4,)," ")&amp;IF(I15="","",","&amp;IFERROR(VLOOKUP($I15,【選択肢】!$K$3:$O$81,4,)," ")&amp;IF(J15="","",","&amp;IFERROR(VLOOKUP($J15,【選択肢】!$K$3:$O$81,4,)," ")&amp;IF(K15="","",","&amp;IFERROR(VLOOKUP($K15,【選択肢】!$K$3:$O$81,4,)," ")&amp;IF(L15="","",","&amp;IFERROR(VLOOKUP($L15,【選択肢】!$K$3:$O$81,4,)," ")&amp;IF(M15="","",","&amp;IFERROR(VLOOKUP($M15,【選択肢】!$K$3:$O$81,4,)," "))))))))</f>
        <v/>
      </c>
      <c r="P15" s="506" t="str">
        <f>IF(H15="","",(IFERROR(VLOOKUP($H15,【選択肢】!$K$3:$O$81,5,)," ")&amp;IF(I15="","",","&amp;IFERROR(VLOOKUP($I15,【選択肢】!$K$3:$O$81,5,)," ")&amp;IF(J15="","",","&amp;IFERROR(VLOOKUP($J15,【選択肢】!$K$3:$O$81,5,)," ")&amp;IF(K15="","",","&amp;IFERROR(VLOOKUP($K15,【選択肢】!$K$3:$O$81,5,)," ")&amp;IF(L15="","",","&amp;IFERROR(VLOOKUP($L15,【選択肢】!$K$3:$O$81,5,)," ")&amp;IF(M15="","",","&amp;IFERROR(VLOOKUP($M15,【選択肢】!$K$3:$O$81,5,)," "))))))))</f>
        <v/>
      </c>
      <c r="Q15" s="514"/>
      <c r="R15" s="495"/>
      <c r="S15" s="494"/>
      <c r="T15" s="494"/>
      <c r="U15" s="494"/>
      <c r="V15" s="494"/>
      <c r="W15" s="494"/>
      <c r="X15" s="494"/>
    </row>
    <row r="16" spans="1:24">
      <c r="B16" s="517"/>
      <c r="C16" s="516"/>
      <c r="D16" s="511"/>
      <c r="E16" s="510"/>
      <c r="F16" s="510"/>
      <c r="G16" s="508">
        <f t="shared" si="0"/>
        <v>0</v>
      </c>
      <c r="H16" s="519"/>
      <c r="I16" s="515"/>
      <c r="J16" s="515"/>
      <c r="K16" s="515"/>
      <c r="L16" s="515"/>
      <c r="M16" s="515"/>
      <c r="N16" s="506" t="str">
        <f>IF(H16="","",(IFERROR(VLOOKUP($H16,【選択肢】!$K$3:$O$81,2,)," ")&amp;IF(I16="","",","&amp;IFERROR(VLOOKUP($I16,【選択肢】!$K$3:$O$81,2,)," ")&amp;IF(J16="","",","&amp;IFERROR(VLOOKUP($J16,【選択肢】!$K$3:$O$81,2,)," ")&amp;IF(K16="","",","&amp;IFERROR(VLOOKUP($K16,【選択肢】!$K$3:$O$81,2,)," ")&amp;IF(L16="","",","&amp;IFERROR(VLOOKUP($L16,【選択肢】!$K$3:$O$81,2,)," ")&amp;IF(M16="","",","&amp;IFERROR(VLOOKUP($M16,【選択肢】!$K$3:$O$81,2,)," "))))))))</f>
        <v/>
      </c>
      <c r="O16" s="506" t="str">
        <f>IF(H16="","",(IFERROR(VLOOKUP($H16,【選択肢】!$K$3:$O$81,4,)," ")&amp;IF(I16="","",","&amp;IFERROR(VLOOKUP($I16,【選択肢】!$K$3:$O$81,4,)," ")&amp;IF(J16="","",","&amp;IFERROR(VLOOKUP($J16,【選択肢】!$K$3:$O$81,4,)," ")&amp;IF(K16="","",","&amp;IFERROR(VLOOKUP($K16,【選択肢】!$K$3:$O$81,4,)," ")&amp;IF(L16="","",","&amp;IFERROR(VLOOKUP($L16,【選択肢】!$K$3:$O$81,4,)," ")&amp;IF(M16="","",","&amp;IFERROR(VLOOKUP($M16,【選択肢】!$K$3:$O$81,4,)," "))))))))</f>
        <v/>
      </c>
      <c r="P16" s="506" t="str">
        <f>IF(H16="","",(IFERROR(VLOOKUP($H16,【選択肢】!$K$3:$O$81,5,)," ")&amp;IF(I16="","",","&amp;IFERROR(VLOOKUP($I16,【選択肢】!$K$3:$O$81,5,)," ")&amp;IF(J16="","",","&amp;IFERROR(VLOOKUP($J16,【選択肢】!$K$3:$O$81,5,)," ")&amp;IF(K16="","",","&amp;IFERROR(VLOOKUP($K16,【選択肢】!$K$3:$O$81,5,)," ")&amp;IF(L16="","",","&amp;IFERROR(VLOOKUP($L16,【選択肢】!$K$3:$O$81,5,)," ")&amp;IF(M16="","",","&amp;IFERROR(VLOOKUP($M16,【選択肢】!$K$3:$O$81,5,)," "))))))))</f>
        <v/>
      </c>
      <c r="Q16" s="514"/>
      <c r="R16" s="495"/>
      <c r="S16" s="494"/>
      <c r="T16" s="494"/>
      <c r="U16" s="494"/>
      <c r="V16" s="494"/>
      <c r="W16" s="494"/>
      <c r="X16" s="494"/>
    </row>
    <row r="17" spans="1:24">
      <c r="B17" s="517"/>
      <c r="C17" s="516"/>
      <c r="D17" s="511"/>
      <c r="E17" s="510"/>
      <c r="F17" s="510"/>
      <c r="G17" s="508">
        <f>SUM(E17+F17)</f>
        <v>0</v>
      </c>
      <c r="H17" s="519"/>
      <c r="I17" s="515"/>
      <c r="J17" s="515"/>
      <c r="K17" s="515"/>
      <c r="L17" s="515"/>
      <c r="M17" s="515"/>
      <c r="N17" s="506" t="str">
        <f>IF(H17="","",(IFERROR(VLOOKUP($H17,【選択肢】!$K$3:$O$81,2,)," ")&amp;IF(I17="","",","&amp;IFERROR(VLOOKUP($I17,【選択肢】!$K$3:$O$81,2,)," ")&amp;IF(J17="","",","&amp;IFERROR(VLOOKUP($J17,【選択肢】!$K$3:$O$81,2,)," ")&amp;IF(K17="","",","&amp;IFERROR(VLOOKUP($K17,【選択肢】!$K$3:$O$81,2,)," ")&amp;IF(L17="","",","&amp;IFERROR(VLOOKUP($L17,【選択肢】!$K$3:$O$81,2,)," ")&amp;IF(M17="","",","&amp;IFERROR(VLOOKUP($M17,【選択肢】!$K$3:$O$81,2,)," "))))))))</f>
        <v/>
      </c>
      <c r="O17" s="506" t="str">
        <f>IF(H17="","",(IFERROR(VLOOKUP($H17,【選択肢】!$K$3:$O$81,4,)," ")&amp;IF(I17="","",","&amp;IFERROR(VLOOKUP($I17,【選択肢】!$K$3:$O$81,4,)," ")&amp;IF(J17="","",","&amp;IFERROR(VLOOKUP($J17,【選択肢】!$K$3:$O$81,4,)," ")&amp;IF(K17="","",","&amp;IFERROR(VLOOKUP($K17,【選択肢】!$K$3:$O$81,4,)," ")&amp;IF(L17="","",","&amp;IFERROR(VLOOKUP($L17,【選択肢】!$K$3:$O$81,4,)," ")&amp;IF(M17="","",","&amp;IFERROR(VLOOKUP($M17,【選択肢】!$K$3:$O$81,4,)," "))))))))</f>
        <v/>
      </c>
      <c r="P17" s="506" t="str">
        <f>IF(H17="","",(IFERROR(VLOOKUP($H17,【選択肢】!$K$3:$O$81,5,)," ")&amp;IF(I17="","",","&amp;IFERROR(VLOOKUP($I17,【選択肢】!$K$3:$O$81,5,)," ")&amp;IF(J17="","",","&amp;IFERROR(VLOOKUP($J17,【選択肢】!$K$3:$O$81,5,)," ")&amp;IF(K17="","",","&amp;IFERROR(VLOOKUP($K17,【選択肢】!$K$3:$O$81,5,)," ")&amp;IF(L17="","",","&amp;IFERROR(VLOOKUP($L17,【選択肢】!$K$3:$O$81,5,)," ")&amp;IF(M17="","",","&amp;IFERROR(VLOOKUP($M17,【選択肢】!$K$3:$O$81,5,)," "))))))))</f>
        <v/>
      </c>
      <c r="Q17" s="514"/>
      <c r="R17" s="495"/>
      <c r="S17" s="494"/>
      <c r="T17" s="494"/>
      <c r="U17" s="494"/>
      <c r="V17" s="494"/>
      <c r="W17" s="494"/>
      <c r="X17" s="494"/>
    </row>
    <row r="18" spans="1:24">
      <c r="B18" s="517"/>
      <c r="C18" s="516"/>
      <c r="D18" s="511"/>
      <c r="E18" s="510"/>
      <c r="F18" s="510"/>
      <c r="G18" s="508">
        <f t="shared" si="0"/>
        <v>0</v>
      </c>
      <c r="H18" s="519"/>
      <c r="I18" s="515"/>
      <c r="J18" s="515"/>
      <c r="K18" s="515"/>
      <c r="L18" s="515"/>
      <c r="M18" s="515"/>
      <c r="N18" s="506" t="str">
        <f>IF(H18="","",(IFERROR(VLOOKUP($H18,【選択肢】!$K$3:$O$81,2,)," ")&amp;IF(I18="","",","&amp;IFERROR(VLOOKUP($I18,【選択肢】!$K$3:$O$81,2,)," ")&amp;IF(J18="","",","&amp;IFERROR(VLOOKUP($J18,【選択肢】!$K$3:$O$81,2,)," ")&amp;IF(K18="","",","&amp;IFERROR(VLOOKUP($K18,【選択肢】!$K$3:$O$81,2,)," ")&amp;IF(L18="","",","&amp;IFERROR(VLOOKUP($L18,【選択肢】!$K$3:$O$81,2,)," ")&amp;IF(M18="","",","&amp;IFERROR(VLOOKUP($M18,【選択肢】!$K$3:$O$81,2,)," "))))))))</f>
        <v/>
      </c>
      <c r="O18" s="506" t="str">
        <f>IF(H18="","",(IFERROR(VLOOKUP($H18,【選択肢】!$K$3:$O$81,4,)," ")&amp;IF(I18="","",","&amp;IFERROR(VLOOKUP($I18,【選択肢】!$K$3:$O$81,4,)," ")&amp;IF(J18="","",","&amp;IFERROR(VLOOKUP($J18,【選択肢】!$K$3:$O$81,4,)," ")&amp;IF(K18="","",","&amp;IFERROR(VLOOKUP($K18,【選択肢】!$K$3:$O$81,4,)," ")&amp;IF(L18="","",","&amp;IFERROR(VLOOKUP($L18,【選択肢】!$K$3:$O$81,4,)," ")&amp;IF(M18="","",","&amp;IFERROR(VLOOKUP($M18,【選択肢】!$K$3:$O$81,4,)," "))))))))</f>
        <v/>
      </c>
      <c r="P18" s="506" t="str">
        <f>IF(H18="","",(IFERROR(VLOOKUP($H18,【選択肢】!$K$3:$O$81,5,)," ")&amp;IF(I18="","",","&amp;IFERROR(VLOOKUP($I18,【選択肢】!$K$3:$O$81,5,)," ")&amp;IF(J18="","",","&amp;IFERROR(VLOOKUP($J18,【選択肢】!$K$3:$O$81,5,)," ")&amp;IF(K18="","",","&amp;IFERROR(VLOOKUP($K18,【選択肢】!$K$3:$O$81,5,)," ")&amp;IF(L18="","",","&amp;IFERROR(VLOOKUP($L18,【選択肢】!$K$3:$O$81,5,)," ")&amp;IF(M18="","",","&amp;IFERROR(VLOOKUP($M18,【選択肢】!$K$3:$O$81,5,)," "))))))))</f>
        <v/>
      </c>
      <c r="Q18" s="514"/>
      <c r="R18" s="495"/>
      <c r="S18" s="494"/>
      <c r="T18" s="494"/>
      <c r="U18" s="494"/>
      <c r="V18" s="494"/>
      <c r="W18" s="494"/>
      <c r="X18" s="494"/>
    </row>
    <row r="19" spans="1:24">
      <c r="B19" s="517"/>
      <c r="C19" s="516"/>
      <c r="D19" s="511"/>
      <c r="E19" s="510"/>
      <c r="F19" s="510"/>
      <c r="G19" s="508">
        <f t="shared" si="0"/>
        <v>0</v>
      </c>
      <c r="H19" s="519"/>
      <c r="I19" s="515"/>
      <c r="J19" s="515"/>
      <c r="K19" s="515"/>
      <c r="L19" s="515"/>
      <c r="M19" s="515"/>
      <c r="N19" s="506" t="str">
        <f>IF(H19="","",(IFERROR(VLOOKUP($H19,【選択肢】!$K$3:$O$81,2,)," ")&amp;IF(I19="","",","&amp;IFERROR(VLOOKUP($I19,【選択肢】!$K$3:$O$81,2,)," ")&amp;IF(J19="","",","&amp;IFERROR(VLOOKUP($J19,【選択肢】!$K$3:$O$81,2,)," ")&amp;IF(K19="","",","&amp;IFERROR(VLOOKUP($K19,【選択肢】!$K$3:$O$81,2,)," ")&amp;IF(L19="","",","&amp;IFERROR(VLOOKUP($L19,【選択肢】!$K$3:$O$81,2,)," ")&amp;IF(M19="","",","&amp;IFERROR(VLOOKUP($M19,【選択肢】!$K$3:$O$81,2,)," "))))))))</f>
        <v/>
      </c>
      <c r="O19" s="506" t="str">
        <f>IF(H19="","",(IFERROR(VLOOKUP($H19,【選択肢】!$K$3:$O$81,4,)," ")&amp;IF(I19="","",","&amp;IFERROR(VLOOKUP($I19,【選択肢】!$K$3:$O$81,4,)," ")&amp;IF(J19="","",","&amp;IFERROR(VLOOKUP($J19,【選択肢】!$K$3:$O$81,4,)," ")&amp;IF(K19="","",","&amp;IFERROR(VLOOKUP($K19,【選択肢】!$K$3:$O$81,4,)," ")&amp;IF(L19="","",","&amp;IFERROR(VLOOKUP($L19,【選択肢】!$K$3:$O$81,4,)," ")&amp;IF(M19="","",","&amp;IFERROR(VLOOKUP($M19,【選択肢】!$K$3:$O$81,4,)," "))))))))</f>
        <v/>
      </c>
      <c r="P19" s="506" t="str">
        <f>IF(H19="","",(IFERROR(VLOOKUP($H19,【選択肢】!$K$3:$O$81,5,)," ")&amp;IF(I19="","",","&amp;IFERROR(VLOOKUP($I19,【選択肢】!$K$3:$O$81,5,)," ")&amp;IF(J19="","",","&amp;IFERROR(VLOOKUP($J19,【選択肢】!$K$3:$O$81,5,)," ")&amp;IF(K19="","",","&amp;IFERROR(VLOOKUP($K19,【選択肢】!$K$3:$O$81,5,)," ")&amp;IF(L19="","",","&amp;IFERROR(VLOOKUP($L19,【選択肢】!$K$3:$O$81,5,)," ")&amp;IF(M19="","",","&amp;IFERROR(VLOOKUP($M19,【選択肢】!$K$3:$O$81,5,)," "))))))))</f>
        <v/>
      </c>
      <c r="Q19" s="514"/>
      <c r="R19" s="495"/>
      <c r="S19" s="494"/>
      <c r="T19" s="494"/>
      <c r="U19" s="494"/>
      <c r="V19" s="494"/>
      <c r="W19" s="494"/>
      <c r="X19" s="494"/>
    </row>
    <row r="20" spans="1:24">
      <c r="B20" s="517"/>
      <c r="C20" s="516"/>
      <c r="D20" s="511"/>
      <c r="E20" s="510"/>
      <c r="F20" s="510"/>
      <c r="G20" s="508">
        <f t="shared" si="0"/>
        <v>0</v>
      </c>
      <c r="H20" s="519"/>
      <c r="I20" s="515"/>
      <c r="J20" s="515"/>
      <c r="K20" s="515"/>
      <c r="L20" s="515"/>
      <c r="M20" s="515"/>
      <c r="N20" s="506" t="str">
        <f>IF(H20="","",(IFERROR(VLOOKUP($H20,【選択肢】!$K$3:$O$81,2,)," ")&amp;IF(I20="","",","&amp;IFERROR(VLOOKUP($I20,【選択肢】!$K$3:$O$81,2,)," ")&amp;IF(J20="","",","&amp;IFERROR(VLOOKUP($J20,【選択肢】!$K$3:$O$81,2,)," ")&amp;IF(K20="","",","&amp;IFERROR(VLOOKUP($K20,【選択肢】!$K$3:$O$81,2,)," ")&amp;IF(L20="","",","&amp;IFERROR(VLOOKUP($L20,【選択肢】!$K$3:$O$81,2,)," ")&amp;IF(M20="","",","&amp;IFERROR(VLOOKUP($M20,【選択肢】!$K$3:$O$81,2,)," "))))))))</f>
        <v/>
      </c>
      <c r="O20" s="506" t="str">
        <f>IF(H20="","",(IFERROR(VLOOKUP($H20,【選択肢】!$K$3:$O$81,4,)," ")&amp;IF(I20="","",","&amp;IFERROR(VLOOKUP($I20,【選択肢】!$K$3:$O$81,4,)," ")&amp;IF(J20="","",","&amp;IFERROR(VLOOKUP($J20,【選択肢】!$K$3:$O$81,4,)," ")&amp;IF(K20="","",","&amp;IFERROR(VLOOKUP($K20,【選択肢】!$K$3:$O$81,4,)," ")&amp;IF(L20="","",","&amp;IFERROR(VLOOKUP($L20,【選択肢】!$K$3:$O$81,4,)," ")&amp;IF(M20="","",","&amp;IFERROR(VLOOKUP($M20,【選択肢】!$K$3:$O$81,4,)," "))))))))</f>
        <v/>
      </c>
      <c r="P20" s="506" t="str">
        <f>IF(H20="","",(IFERROR(VLOOKUP($H20,【選択肢】!$K$3:$O$81,5,)," ")&amp;IF(I20="","",","&amp;IFERROR(VLOOKUP($I20,【選択肢】!$K$3:$O$81,5,)," ")&amp;IF(J20="","",","&amp;IFERROR(VLOOKUP($J20,【選択肢】!$K$3:$O$81,5,)," ")&amp;IF(K20="","",","&amp;IFERROR(VLOOKUP($K20,【選択肢】!$K$3:$O$81,5,)," ")&amp;IF(L20="","",","&amp;IFERROR(VLOOKUP($L20,【選択肢】!$K$3:$O$81,5,)," ")&amp;IF(M20="","",","&amp;IFERROR(VLOOKUP($M20,【選択肢】!$K$3:$O$81,5,)," "))))))))</f>
        <v/>
      </c>
      <c r="Q20" s="514"/>
      <c r="R20" s="495"/>
      <c r="S20" s="494"/>
      <c r="T20" s="494"/>
      <c r="U20" s="494"/>
      <c r="V20" s="494"/>
      <c r="W20" s="494"/>
      <c r="X20" s="494"/>
    </row>
    <row r="21" spans="1:24" s="476" customFormat="1">
      <c r="B21" s="517"/>
      <c r="C21" s="516"/>
      <c r="D21" s="511"/>
      <c r="E21" s="510"/>
      <c r="F21" s="510"/>
      <c r="G21" s="508">
        <f t="shared" si="0"/>
        <v>0</v>
      </c>
      <c r="H21" s="519"/>
      <c r="I21" s="515"/>
      <c r="J21" s="515"/>
      <c r="K21" s="515"/>
      <c r="L21" s="515"/>
      <c r="M21" s="515"/>
      <c r="N21" s="506" t="str">
        <f>IF(H21="","",(IFERROR(VLOOKUP($H21,【選択肢】!$K$3:$O$81,2,)," ")&amp;IF(I21="","",","&amp;IFERROR(VLOOKUP($I21,【選択肢】!$K$3:$O$81,2,)," ")&amp;IF(J21="","",","&amp;IFERROR(VLOOKUP($J21,【選択肢】!$K$3:$O$81,2,)," ")&amp;IF(K21="","",","&amp;IFERROR(VLOOKUP($K21,【選択肢】!$K$3:$O$81,2,)," ")&amp;IF(L21="","",","&amp;IFERROR(VLOOKUP($L21,【選択肢】!$K$3:$O$81,2,)," ")&amp;IF(M21="","",","&amp;IFERROR(VLOOKUP($M21,【選択肢】!$K$3:$O$81,2,)," "))))))))</f>
        <v/>
      </c>
      <c r="O21" s="506" t="str">
        <f>IF(H21="","",(IFERROR(VLOOKUP($H21,【選択肢】!$K$3:$O$81,4,)," ")&amp;IF(I21="","",","&amp;IFERROR(VLOOKUP($I21,【選択肢】!$K$3:$O$81,4,)," ")&amp;IF(J21="","",","&amp;IFERROR(VLOOKUP($J21,【選択肢】!$K$3:$O$81,4,)," ")&amp;IF(K21="","",","&amp;IFERROR(VLOOKUP($K21,【選択肢】!$K$3:$O$81,4,)," ")&amp;IF(L21="","",","&amp;IFERROR(VLOOKUP($L21,【選択肢】!$K$3:$O$81,4,)," ")&amp;IF(M21="","",","&amp;IFERROR(VLOOKUP($M21,【選択肢】!$K$3:$O$81,4,)," "))))))))</f>
        <v/>
      </c>
      <c r="P21" s="506" t="str">
        <f>IF(H21="","",(IFERROR(VLOOKUP($H21,【選択肢】!$K$3:$O$81,5,)," ")&amp;IF(I21="","",","&amp;IFERROR(VLOOKUP($I21,【選択肢】!$K$3:$O$81,5,)," ")&amp;IF(J21="","",","&amp;IFERROR(VLOOKUP($J21,【選択肢】!$K$3:$O$81,5,)," ")&amp;IF(K21="","",","&amp;IFERROR(VLOOKUP($K21,【選択肢】!$K$3:$O$81,5,)," ")&amp;IF(L21="","",","&amp;IFERROR(VLOOKUP($L21,【選択肢】!$K$3:$O$81,5,)," ")&amp;IF(M21="","",","&amp;IFERROR(VLOOKUP($M21,【選択肢】!$K$3:$O$81,5,)," "))))))))</f>
        <v/>
      </c>
      <c r="Q21" s="514"/>
      <c r="R21" s="495"/>
      <c r="S21" s="494"/>
      <c r="T21" s="494"/>
      <c r="U21" s="494"/>
      <c r="V21" s="494"/>
      <c r="W21" s="494"/>
      <c r="X21" s="494"/>
    </row>
    <row r="22" spans="1:24" s="476" customFormat="1">
      <c r="B22" s="517"/>
      <c r="C22" s="516"/>
      <c r="D22" s="511"/>
      <c r="E22" s="510"/>
      <c r="F22" s="510"/>
      <c r="G22" s="508">
        <f>SUM(E22+F22)</f>
        <v>0</v>
      </c>
      <c r="H22" s="519"/>
      <c r="I22" s="515"/>
      <c r="J22" s="515"/>
      <c r="K22" s="515"/>
      <c r="L22" s="515"/>
      <c r="M22" s="515"/>
      <c r="N22" s="506" t="str">
        <f>IF(H22="","",(IFERROR(VLOOKUP($H22,【選択肢】!$K$3:$O$81,2,)," ")&amp;IF(I22="","",","&amp;IFERROR(VLOOKUP($I22,【選択肢】!$K$3:$O$81,2,)," ")&amp;IF(J22="","",","&amp;IFERROR(VLOOKUP($J22,【選択肢】!$K$3:$O$81,2,)," ")&amp;IF(K22="","",","&amp;IFERROR(VLOOKUP($K22,【選択肢】!$K$3:$O$81,2,)," ")&amp;IF(L22="","",","&amp;IFERROR(VLOOKUP($L22,【選択肢】!$K$3:$O$81,2,)," ")&amp;IF(M22="","",","&amp;IFERROR(VLOOKUP($M22,【選択肢】!$K$3:$O$81,2,)," "))))))))</f>
        <v/>
      </c>
      <c r="O22" s="506" t="str">
        <f>IF(H22="","",(IFERROR(VLOOKUP($H22,【選択肢】!$K$3:$O$81,4,)," ")&amp;IF(I22="","",","&amp;IFERROR(VLOOKUP($I22,【選択肢】!$K$3:$O$81,4,)," ")&amp;IF(J22="","",","&amp;IFERROR(VLOOKUP($J22,【選択肢】!$K$3:$O$81,4,)," ")&amp;IF(K22="","",","&amp;IFERROR(VLOOKUP($K22,【選択肢】!$K$3:$O$81,4,)," ")&amp;IF(L22="","",","&amp;IFERROR(VLOOKUP($L22,【選択肢】!$K$3:$O$81,4,)," ")&amp;IF(M22="","",","&amp;IFERROR(VLOOKUP($M22,【選択肢】!$K$3:$O$81,4,)," "))))))))</f>
        <v/>
      </c>
      <c r="P22" s="506" t="str">
        <f>IF(H22="","",(IFERROR(VLOOKUP($H22,【選択肢】!$K$3:$O$81,5,)," ")&amp;IF(I22="","",","&amp;IFERROR(VLOOKUP($I22,【選択肢】!$K$3:$O$81,5,)," ")&amp;IF(J22="","",","&amp;IFERROR(VLOOKUP($J22,【選択肢】!$K$3:$O$81,5,)," ")&amp;IF(K22="","",","&amp;IFERROR(VLOOKUP($K22,【選択肢】!$K$3:$O$81,5,)," ")&amp;IF(L22="","",","&amp;IFERROR(VLOOKUP($L22,【選択肢】!$K$3:$O$81,5,)," ")&amp;IF(M22="","",","&amp;IFERROR(VLOOKUP($M22,【選択肢】!$K$3:$O$81,5,)," "))))))))</f>
        <v/>
      </c>
      <c r="Q22" s="514"/>
      <c r="R22" s="495"/>
      <c r="S22" s="494"/>
      <c r="T22" s="494"/>
      <c r="U22" s="494"/>
      <c r="V22" s="494"/>
      <c r="W22" s="494"/>
      <c r="X22" s="494"/>
    </row>
    <row r="23" spans="1:24" s="476" customFormat="1">
      <c r="B23" s="513"/>
      <c r="C23" s="512"/>
      <c r="D23" s="511"/>
      <c r="E23" s="510"/>
      <c r="F23" s="509"/>
      <c r="G23" s="508">
        <f>SUM(E23+F23)</f>
        <v>0</v>
      </c>
      <c r="H23" s="519"/>
      <c r="I23" s="507"/>
      <c r="J23" s="507"/>
      <c r="K23" s="507"/>
      <c r="L23" s="507"/>
      <c r="M23" s="507"/>
      <c r="N23" s="506" t="str">
        <f>IF(H23="","",(IFERROR(VLOOKUP($H23,【選択肢】!$K$3:$O$81,2,)," ")&amp;IF(I23="","",","&amp;IFERROR(VLOOKUP($I23,【選択肢】!$K$3:$O$81,2,)," ")&amp;IF(J23="","",","&amp;IFERROR(VLOOKUP($J23,【選択肢】!$K$3:$O$81,2,)," ")&amp;IF(K23="","",","&amp;IFERROR(VLOOKUP($K23,【選択肢】!$K$3:$O$81,2,)," ")&amp;IF(L23="","",","&amp;IFERROR(VLOOKUP($L23,【選択肢】!$K$3:$O$81,2,)," ")&amp;IF(M23="","",","&amp;IFERROR(VLOOKUP($M23,【選択肢】!$K$3:$O$81,2,)," "))))))))</f>
        <v/>
      </c>
      <c r="O23" s="506" t="str">
        <f>IF(H23="","",(IFERROR(VLOOKUP($H23,【選択肢】!$K$3:$O$81,4,)," ")&amp;IF(I23="","",","&amp;IFERROR(VLOOKUP($I23,【選択肢】!$K$3:$O$81,4,)," ")&amp;IF(J23="","",","&amp;IFERROR(VLOOKUP($J23,【選択肢】!$K$3:$O$81,4,)," ")&amp;IF(K23="","",","&amp;IFERROR(VLOOKUP($K23,【選択肢】!$K$3:$O$81,4,)," ")&amp;IF(L23="","",","&amp;IFERROR(VLOOKUP($L23,【選択肢】!$K$3:$O$81,4,)," ")&amp;IF(M23="","",","&amp;IFERROR(VLOOKUP($M23,【選択肢】!$K$3:$O$81,4,)," "))))))))</f>
        <v/>
      </c>
      <c r="P23" s="506" t="str">
        <f>IF(H23="","",(IFERROR(VLOOKUP($H23,【選択肢】!$K$3:$O$81,5,)," ")&amp;IF(I23="","",","&amp;IFERROR(VLOOKUP($I23,【選択肢】!$K$3:$O$81,5,)," ")&amp;IF(J23="","",","&amp;IFERROR(VLOOKUP($J23,【選択肢】!$K$3:$O$81,5,)," ")&amp;IF(K23="","",","&amp;IFERROR(VLOOKUP($K23,【選択肢】!$K$3:$O$81,5,)," ")&amp;IF(L23="","",","&amp;IFERROR(VLOOKUP($L23,【選択肢】!$K$3:$O$81,5,)," ")&amp;IF(M23="","",","&amp;IFERROR(VLOOKUP($M23,【選択肢】!$K$3:$O$81,5,)," "))))))))</f>
        <v/>
      </c>
      <c r="Q23" s="505"/>
      <c r="R23" s="495"/>
      <c r="S23" s="494"/>
      <c r="T23" s="494"/>
      <c r="U23" s="494"/>
      <c r="V23" s="494"/>
      <c r="W23" s="494"/>
      <c r="X23" s="494"/>
    </row>
    <row r="24" spans="1:24">
      <c r="B24" s="517"/>
      <c r="C24" s="516"/>
      <c r="D24" s="511"/>
      <c r="E24" s="510"/>
      <c r="F24" s="510"/>
      <c r="G24" s="508">
        <f t="shared" ref="G24:G26" si="1">SUM(E24+F24)</f>
        <v>0</v>
      </c>
      <c r="H24" s="519"/>
      <c r="I24" s="515"/>
      <c r="J24" s="515"/>
      <c r="K24" s="515"/>
      <c r="L24" s="515"/>
      <c r="M24" s="515"/>
      <c r="N24" s="506" t="str">
        <f>IF(H24="","",(IFERROR(VLOOKUP($H24,【選択肢】!$K$3:$O$81,2,)," ")&amp;IF(I24="","",","&amp;IFERROR(VLOOKUP($I24,【選択肢】!$K$3:$O$81,2,)," ")&amp;IF(J24="","",","&amp;IFERROR(VLOOKUP($J24,【選択肢】!$K$3:$O$81,2,)," ")&amp;IF(K24="","",","&amp;IFERROR(VLOOKUP($K24,【選択肢】!$K$3:$O$81,2,)," ")&amp;IF(L24="","",","&amp;IFERROR(VLOOKUP($L24,【選択肢】!$K$3:$O$81,2,)," ")&amp;IF(M24="","",","&amp;IFERROR(VLOOKUP($M24,【選択肢】!$K$3:$O$81,2,)," "))))))))</f>
        <v/>
      </c>
      <c r="O24" s="506" t="str">
        <f>IF(H24="","",(IFERROR(VLOOKUP($H24,【選択肢】!$K$3:$O$81,4,)," ")&amp;IF(I24="","",","&amp;IFERROR(VLOOKUP($I24,【選択肢】!$K$3:$O$81,4,)," ")&amp;IF(J24="","",","&amp;IFERROR(VLOOKUP($J24,【選択肢】!$K$3:$O$81,4,)," ")&amp;IF(K24="","",","&amp;IFERROR(VLOOKUP($K24,【選択肢】!$K$3:$O$81,4,)," ")&amp;IF(L24="","",","&amp;IFERROR(VLOOKUP($L24,【選択肢】!$K$3:$O$81,4,)," ")&amp;IF(M24="","",","&amp;IFERROR(VLOOKUP($M24,【選択肢】!$K$3:$O$81,4,)," "))))))))</f>
        <v/>
      </c>
      <c r="P24" s="506" t="str">
        <f>IF(H24="","",(IFERROR(VLOOKUP($H24,【選択肢】!$K$3:$O$81,5,)," ")&amp;IF(I24="","",","&amp;IFERROR(VLOOKUP($I24,【選択肢】!$K$3:$O$81,5,)," ")&amp;IF(J24="","",","&amp;IFERROR(VLOOKUP($J24,【選択肢】!$K$3:$O$81,5,)," ")&amp;IF(K24="","",","&amp;IFERROR(VLOOKUP($K24,【選択肢】!$K$3:$O$81,5,)," ")&amp;IF(L24="","",","&amp;IFERROR(VLOOKUP($L24,【選択肢】!$K$3:$O$81,5,)," ")&amp;IF(M24="","",","&amp;IFERROR(VLOOKUP($M24,【選択肢】!$K$3:$O$81,5,)," "))))))))</f>
        <v/>
      </c>
      <c r="Q24" s="505"/>
      <c r="R24" s="495"/>
      <c r="S24" s="494"/>
      <c r="T24" s="494"/>
      <c r="U24" s="494"/>
      <c r="V24" s="494"/>
      <c r="W24" s="494"/>
      <c r="X24" s="494"/>
    </row>
    <row r="25" spans="1:24" s="476" customFormat="1">
      <c r="B25" s="517"/>
      <c r="C25" s="516"/>
      <c r="D25" s="511"/>
      <c r="E25" s="510"/>
      <c r="F25" s="510"/>
      <c r="G25" s="508">
        <f t="shared" si="1"/>
        <v>0</v>
      </c>
      <c r="H25" s="519"/>
      <c r="I25" s="515"/>
      <c r="J25" s="515"/>
      <c r="K25" s="515"/>
      <c r="L25" s="515"/>
      <c r="M25" s="515"/>
      <c r="N25" s="506" t="str">
        <f>IF(H25="","",(IFERROR(VLOOKUP($H25,【選択肢】!$K$3:$O$81,2,)," ")&amp;IF(I25="","",","&amp;IFERROR(VLOOKUP($I25,【選択肢】!$K$3:$O$81,2,)," ")&amp;IF(J25="","",","&amp;IFERROR(VLOOKUP($J25,【選択肢】!$K$3:$O$81,2,)," ")&amp;IF(K25="","",","&amp;IFERROR(VLOOKUP($K25,【選択肢】!$K$3:$O$81,2,)," ")&amp;IF(L25="","",","&amp;IFERROR(VLOOKUP($L25,【選択肢】!$K$3:$O$81,2,)," ")&amp;IF(M25="","",","&amp;IFERROR(VLOOKUP($M25,【選択肢】!$K$3:$O$81,2,)," "))))))))</f>
        <v/>
      </c>
      <c r="O25" s="506" t="str">
        <f>IF(H25="","",(IFERROR(VLOOKUP($H25,【選択肢】!$K$3:$O$81,4,)," ")&amp;IF(I25="","",","&amp;IFERROR(VLOOKUP($I25,【選択肢】!$K$3:$O$81,4,)," ")&amp;IF(J25="","",","&amp;IFERROR(VLOOKUP($J25,【選択肢】!$K$3:$O$81,4,)," ")&amp;IF(K25="","",","&amp;IFERROR(VLOOKUP($K25,【選択肢】!$K$3:$O$81,4,)," ")&amp;IF(L25="","",","&amp;IFERROR(VLOOKUP($L25,【選択肢】!$K$3:$O$81,4,)," ")&amp;IF(M25="","",","&amp;IFERROR(VLOOKUP($M25,【選択肢】!$K$3:$O$81,4,)," "))))))))</f>
        <v/>
      </c>
      <c r="P25" s="506" t="str">
        <f>IF(H25="","",(IFERROR(VLOOKUP($H25,【選択肢】!$K$3:$O$81,5,)," ")&amp;IF(I25="","",","&amp;IFERROR(VLOOKUP($I25,【選択肢】!$K$3:$O$81,5,)," ")&amp;IF(J25="","",","&amp;IFERROR(VLOOKUP($J25,【選択肢】!$K$3:$O$81,5,)," ")&amp;IF(K25="","",","&amp;IFERROR(VLOOKUP($K25,【選択肢】!$K$3:$O$81,5,)," ")&amp;IF(L25="","",","&amp;IFERROR(VLOOKUP($L25,【選択肢】!$K$3:$O$81,5,)," ")&amp;IF(M25="","",","&amp;IFERROR(VLOOKUP($M25,【選択肢】!$K$3:$O$81,5,)," "))))))))</f>
        <v/>
      </c>
      <c r="Q25" s="505"/>
      <c r="R25" s="495"/>
      <c r="S25" s="494"/>
      <c r="T25" s="494"/>
      <c r="U25" s="494"/>
      <c r="V25" s="494"/>
      <c r="W25" s="494"/>
      <c r="X25" s="494"/>
    </row>
    <row r="26" spans="1:24">
      <c r="B26" s="517"/>
      <c r="C26" s="516"/>
      <c r="D26" s="511"/>
      <c r="E26" s="510"/>
      <c r="F26" s="510"/>
      <c r="G26" s="508">
        <f t="shared" si="1"/>
        <v>0</v>
      </c>
      <c r="H26" s="519"/>
      <c r="I26" s="515"/>
      <c r="J26" s="515"/>
      <c r="K26" s="515"/>
      <c r="L26" s="515"/>
      <c r="M26" s="515"/>
      <c r="N26" s="506" t="str">
        <f>IF(H26="","",(IFERROR(VLOOKUP($H26,【選択肢】!$K$3:$O$81,2,)," ")&amp;IF(I26="","",","&amp;IFERROR(VLOOKUP($I26,【選択肢】!$K$3:$O$81,2,)," ")&amp;IF(J26="","",","&amp;IFERROR(VLOOKUP($J26,【選択肢】!$K$3:$O$81,2,)," ")&amp;IF(K26="","",","&amp;IFERROR(VLOOKUP($K26,【選択肢】!$K$3:$O$81,2,)," ")&amp;IF(L26="","",","&amp;IFERROR(VLOOKUP($L26,【選択肢】!$K$3:$O$81,2,)," ")&amp;IF(M26="","",","&amp;IFERROR(VLOOKUP($M26,【選択肢】!$K$3:$O$81,2,)," "))))))))</f>
        <v/>
      </c>
      <c r="O26" s="506" t="str">
        <f>IF(H26="","",(IFERROR(VLOOKUP($H26,【選択肢】!$K$3:$O$81,4,)," ")&amp;IF(I26="","",","&amp;IFERROR(VLOOKUP($I26,【選択肢】!$K$3:$O$81,4,)," ")&amp;IF(J26="","",","&amp;IFERROR(VLOOKUP($J26,【選択肢】!$K$3:$O$81,4,)," ")&amp;IF(K26="","",","&amp;IFERROR(VLOOKUP($K26,【選択肢】!$K$3:$O$81,4,)," ")&amp;IF(L26="","",","&amp;IFERROR(VLOOKUP($L26,【選択肢】!$K$3:$O$81,4,)," ")&amp;IF(M26="","",","&amp;IFERROR(VLOOKUP($M26,【選択肢】!$K$3:$O$81,4,)," "))))))))</f>
        <v/>
      </c>
      <c r="P26" s="506" t="str">
        <f>IF(H26="","",(IFERROR(VLOOKUP($H26,【選択肢】!$K$3:$O$81,5,)," ")&amp;IF(I26="","",","&amp;IFERROR(VLOOKUP($I26,【選択肢】!$K$3:$O$81,5,)," ")&amp;IF(J26="","",","&amp;IFERROR(VLOOKUP($J26,【選択肢】!$K$3:$O$81,5,)," ")&amp;IF(K26="","",","&amp;IFERROR(VLOOKUP($K26,【選択肢】!$K$3:$O$81,5,)," ")&amp;IF(L26="","",","&amp;IFERROR(VLOOKUP($L26,【選択肢】!$K$3:$O$81,5,)," ")&amp;IF(M26="","",","&amp;IFERROR(VLOOKUP($M26,【選択肢】!$K$3:$O$81,5,)," "))))))))</f>
        <v/>
      </c>
      <c r="Q26" s="505"/>
      <c r="R26" s="495"/>
      <c r="S26" s="494"/>
      <c r="T26" s="494"/>
      <c r="U26" s="494"/>
      <c r="V26" s="494"/>
      <c r="W26" s="494"/>
      <c r="X26" s="494"/>
    </row>
    <row r="27" spans="1:24">
      <c r="B27" s="513"/>
      <c r="C27" s="512"/>
      <c r="D27" s="969"/>
      <c r="E27" s="509"/>
      <c r="F27" s="509"/>
      <c r="G27" s="970">
        <f t="shared" ref="G27" si="2">SUM(E27+F27)</f>
        <v>0</v>
      </c>
      <c r="H27" s="519"/>
      <c r="I27" s="507"/>
      <c r="J27" s="507"/>
      <c r="K27" s="507"/>
      <c r="L27" s="507"/>
      <c r="M27" s="507"/>
      <c r="N27" s="968" t="str">
        <f>IF(H27="","",(IFERROR(VLOOKUP($H27,【選択肢】!$K$3:$O$81,2,)," ")&amp;IF(I27="","",","&amp;IFERROR(VLOOKUP($I27,【選択肢】!$K$3:$O$81,2,)," ")&amp;IF(J27="","",","&amp;IFERROR(VLOOKUP($J27,【選択肢】!$K$3:$O$81,2,)," ")&amp;IF(K27="","",","&amp;IFERROR(VLOOKUP($K27,【選択肢】!$K$3:$O$81,2,)," ")&amp;IF(L27="","",","&amp;IFERROR(VLOOKUP($L27,【選択肢】!$K$3:$O$81,2,)," ")&amp;IF(M27="","",","&amp;IFERROR(VLOOKUP($M27,【選択肢】!$K$3:$O$81,2,)," "))))))))</f>
        <v/>
      </c>
      <c r="O27" s="968" t="str">
        <f>IF(H27="","",(IFERROR(VLOOKUP($H27,【選択肢】!$K$3:$O$81,4,)," ")&amp;IF(I27="","",","&amp;IFERROR(VLOOKUP($I27,【選択肢】!$K$3:$O$81,4,)," ")&amp;IF(J27="","",","&amp;IFERROR(VLOOKUP($J27,【選択肢】!$K$3:$O$81,4,)," ")&amp;IF(K27="","",","&amp;IFERROR(VLOOKUP($K27,【選択肢】!$K$3:$O$81,4,)," ")&amp;IF(L27="","",","&amp;IFERROR(VLOOKUP($L27,【選択肢】!$K$3:$O$81,4,)," ")&amp;IF(M27="","",","&amp;IFERROR(VLOOKUP($M27,【選択肢】!$K$3:$O$81,4,)," "))))))))</f>
        <v/>
      </c>
      <c r="P27" s="968" t="str">
        <f>IF(H27="","",(IFERROR(VLOOKUP($H27,【選択肢】!$K$3:$O$81,5,)," ")&amp;IF(I27="","",","&amp;IFERROR(VLOOKUP($I27,【選択肢】!$K$3:$O$81,5,)," ")&amp;IF(J27="","",","&amp;IFERROR(VLOOKUP($J27,【選択肢】!$K$3:$O$81,5,)," ")&amp;IF(K27="","",","&amp;IFERROR(VLOOKUP($K27,【選択肢】!$K$3:$O$81,5,)," ")&amp;IF(L27="","",","&amp;IFERROR(VLOOKUP($L27,【選択肢】!$K$3:$O$81,5,)," ")&amp;IF(M27="","",","&amp;IFERROR(VLOOKUP($M27,【選択肢】!$K$3:$O$81,5,)," "))))))))</f>
        <v/>
      </c>
      <c r="Q27" s="505"/>
      <c r="R27" s="495"/>
      <c r="S27" s="494"/>
      <c r="T27" s="494"/>
      <c r="U27" s="494"/>
      <c r="V27" s="494"/>
      <c r="W27" s="494"/>
      <c r="X27" s="494"/>
    </row>
    <row r="28" spans="1:24" s="959" customFormat="1" ht="18.75" customHeight="1">
      <c r="A28" s="494"/>
      <c r="B28" s="517"/>
      <c r="C28" s="516"/>
      <c r="D28" s="511"/>
      <c r="E28" s="510"/>
      <c r="F28" s="510"/>
      <c r="G28" s="508">
        <f>SUM(E28+F28)</f>
        <v>0</v>
      </c>
      <c r="H28" s="519"/>
      <c r="I28" s="515"/>
      <c r="J28" s="515"/>
      <c r="K28" s="515"/>
      <c r="L28" s="515"/>
      <c r="M28" s="515"/>
      <c r="N28" s="506" t="str">
        <f>IF(H28="","",(IFERROR(VLOOKUP($H28,【選択肢】!$K$3:$O$81,2,)," ")&amp;IF(I28="","",","&amp;IFERROR(VLOOKUP($I28,【選択肢】!$K$3:$O$81,2,)," ")&amp;IF(J28="","",","&amp;IFERROR(VLOOKUP($J28,【選択肢】!$K$3:$O$81,2,)," ")&amp;IF(K28="","",","&amp;IFERROR(VLOOKUP($K28,【選択肢】!$K$3:$O$81,2,)," ")&amp;IF(L28="","",","&amp;IFERROR(VLOOKUP($L28,【選択肢】!$K$3:$O$81,2,)," ")&amp;IF(M28="","",","&amp;IFERROR(VLOOKUP($M28,【選択肢】!$K$3:$O$81,2,)," "))))))))</f>
        <v/>
      </c>
      <c r="O28" s="506" t="str">
        <f>IF(H28="","",(IFERROR(VLOOKUP($H28,【選択肢】!$K$3:$O$81,4,)," ")&amp;IF(I28="","",","&amp;IFERROR(VLOOKUP($I28,【選択肢】!$K$3:$O$81,4,)," ")&amp;IF(J28="","",","&amp;IFERROR(VLOOKUP($J28,【選択肢】!$K$3:$O$81,4,)," ")&amp;IF(K28="","",","&amp;IFERROR(VLOOKUP($K28,【選択肢】!$K$3:$O$81,4,)," ")&amp;IF(L28="","",","&amp;IFERROR(VLOOKUP($L28,【選択肢】!$K$3:$O$81,4,)," ")&amp;IF(M28="","",","&amp;IFERROR(VLOOKUP($M28,【選択肢】!$K$3:$O$81,4,)," "))))))))</f>
        <v/>
      </c>
      <c r="P28" s="506" t="str">
        <f>IF(H28="","",(IFERROR(VLOOKUP($H28,【選択肢】!$K$3:$O$81,5,)," ")&amp;IF(I28="","",","&amp;IFERROR(VLOOKUP($I28,【選択肢】!$K$3:$O$81,5,)," ")&amp;IF(J28="","",","&amp;IFERROR(VLOOKUP($J28,【選択肢】!$K$3:$O$81,5,)," ")&amp;IF(K28="","",","&amp;IFERROR(VLOOKUP($K28,【選択肢】!$K$3:$O$81,5,)," ")&amp;IF(L28="","",","&amp;IFERROR(VLOOKUP($L28,【選択肢】!$K$3:$O$81,5,)," ")&amp;IF(M28="","",","&amp;IFERROR(VLOOKUP($M28,【選択肢】!$K$3:$O$81,5,)," "))))))))</f>
        <v/>
      </c>
      <c r="Q28" s="514"/>
      <c r="R28" s="495"/>
      <c r="S28" s="494"/>
      <c r="T28" s="494"/>
      <c r="U28" s="494"/>
      <c r="V28" s="494"/>
      <c r="W28" s="494"/>
      <c r="X28" s="494"/>
    </row>
    <row r="29" spans="1:24" s="959" customFormat="1" ht="18.75" customHeight="1">
      <c r="B29" s="517"/>
      <c r="C29" s="516"/>
      <c r="D29" s="511"/>
      <c r="E29" s="510"/>
      <c r="F29" s="510"/>
      <c r="G29" s="508">
        <f>SUM(E29+F29)</f>
        <v>0</v>
      </c>
      <c r="H29" s="519"/>
      <c r="I29" s="515"/>
      <c r="J29" s="515"/>
      <c r="K29" s="515"/>
      <c r="L29" s="515"/>
      <c r="M29" s="515"/>
      <c r="N29" s="506" t="str">
        <f>IF(H29="","",(IFERROR(VLOOKUP($H29,【選択肢】!$K$3:$O$81,2,)," ")&amp;IF(I29="","",","&amp;IFERROR(VLOOKUP($I29,【選択肢】!$K$3:$O$81,2,)," ")&amp;IF(J29="","",","&amp;IFERROR(VLOOKUP($J29,【選択肢】!$K$3:$O$81,2,)," ")&amp;IF(K29="","",","&amp;IFERROR(VLOOKUP($K29,【選択肢】!$K$3:$O$81,2,)," ")&amp;IF(L29="","",","&amp;IFERROR(VLOOKUP($L29,【選択肢】!$K$3:$O$81,2,)," ")&amp;IF(M29="","",","&amp;IFERROR(VLOOKUP($M29,【選択肢】!$K$3:$O$81,2,)," "))))))))</f>
        <v/>
      </c>
      <c r="O29" s="506" t="str">
        <f>IF(H29="","",(IFERROR(VLOOKUP($H29,【選択肢】!$K$3:$O$81,4,)," ")&amp;IF(I29="","",","&amp;IFERROR(VLOOKUP($I29,【選択肢】!$K$3:$O$81,4,)," ")&amp;IF(J29="","",","&amp;IFERROR(VLOOKUP($J29,【選択肢】!$K$3:$O$81,4,)," ")&amp;IF(K29="","",","&amp;IFERROR(VLOOKUP($K29,【選択肢】!$K$3:$O$81,4,)," ")&amp;IF(L29="","",","&amp;IFERROR(VLOOKUP($L29,【選択肢】!$K$3:$O$81,4,)," ")&amp;IF(M29="","",","&amp;IFERROR(VLOOKUP($M29,【選択肢】!$K$3:$O$81,4,)," "))))))))</f>
        <v/>
      </c>
      <c r="P29" s="506" t="str">
        <f>IF(H29="","",(IFERROR(VLOOKUP($H29,【選択肢】!$K$3:$O$81,5,)," ")&amp;IF(I29="","",","&amp;IFERROR(VLOOKUP($I29,【選択肢】!$K$3:$O$81,5,)," ")&amp;IF(J29="","",","&amp;IFERROR(VLOOKUP($J29,【選択肢】!$K$3:$O$81,5,)," ")&amp;IF(K29="","",","&amp;IFERROR(VLOOKUP($K29,【選択肢】!$K$3:$O$81,5,)," ")&amp;IF(L29="","",","&amp;IFERROR(VLOOKUP($L29,【選択肢】!$K$3:$O$81,5,)," ")&amp;IF(M29="","",","&amp;IFERROR(VLOOKUP($M29,【選択肢】!$K$3:$O$81,5,)," "))))))))</f>
        <v/>
      </c>
      <c r="Q29" s="514"/>
      <c r="R29" s="495"/>
      <c r="S29" s="494"/>
      <c r="T29" s="494"/>
      <c r="U29" s="494"/>
      <c r="V29" s="494"/>
      <c r="W29" s="494"/>
      <c r="X29" s="494"/>
    </row>
    <row r="30" spans="1:24" s="959" customFormat="1">
      <c r="B30" s="517"/>
      <c r="C30" s="516"/>
      <c r="D30" s="511"/>
      <c r="E30" s="510"/>
      <c r="F30" s="510"/>
      <c r="G30" s="508">
        <f>SUM(E30+F30)</f>
        <v>0</v>
      </c>
      <c r="H30" s="519"/>
      <c r="I30" s="515"/>
      <c r="J30" s="515"/>
      <c r="K30" s="515"/>
      <c r="L30" s="515"/>
      <c r="M30" s="515"/>
      <c r="N30" s="506" t="str">
        <f>IF(H30="","",(IFERROR(VLOOKUP($H30,【選択肢】!$K$3:$O$81,2,)," ")&amp;IF(I30="","",","&amp;IFERROR(VLOOKUP($I30,【選択肢】!$K$3:$O$81,2,)," ")&amp;IF(J30="","",","&amp;IFERROR(VLOOKUP($J30,【選択肢】!$K$3:$O$81,2,)," ")&amp;IF(K30="","",","&amp;IFERROR(VLOOKUP($K30,【選択肢】!$K$3:$O$81,2,)," ")&amp;IF(L30="","",","&amp;IFERROR(VLOOKUP($L30,【選択肢】!$K$3:$O$81,2,)," ")&amp;IF(M30="","",","&amp;IFERROR(VLOOKUP($M30,【選択肢】!$K$3:$O$81,2,)," "))))))))</f>
        <v/>
      </c>
      <c r="O30" s="506" t="str">
        <f>IF(H30="","",(IFERROR(VLOOKUP($H30,【選択肢】!$K$3:$O$81,4,)," ")&amp;IF(I30="","",","&amp;IFERROR(VLOOKUP($I30,【選択肢】!$K$3:$O$81,4,)," ")&amp;IF(J30="","",","&amp;IFERROR(VLOOKUP($J30,【選択肢】!$K$3:$O$81,4,)," ")&amp;IF(K30="","",","&amp;IFERROR(VLOOKUP($K30,【選択肢】!$K$3:$O$81,4,)," ")&amp;IF(L30="","",","&amp;IFERROR(VLOOKUP($L30,【選択肢】!$K$3:$O$81,4,)," ")&amp;IF(M30="","",","&amp;IFERROR(VLOOKUP($M30,【選択肢】!$K$3:$O$81,4,)," "))))))))</f>
        <v/>
      </c>
      <c r="P30" s="506" t="str">
        <f>IF(H30="","",(IFERROR(VLOOKUP($H30,【選択肢】!$K$3:$O$81,5,)," ")&amp;IF(I30="","",","&amp;IFERROR(VLOOKUP($I30,【選択肢】!$K$3:$O$81,5,)," ")&amp;IF(J30="","",","&amp;IFERROR(VLOOKUP($J30,【選択肢】!$K$3:$O$81,5,)," ")&amp;IF(K30="","",","&amp;IFERROR(VLOOKUP($K30,【選択肢】!$K$3:$O$81,5,)," ")&amp;IF(L30="","",","&amp;IFERROR(VLOOKUP($L30,【選択肢】!$K$3:$O$81,5,)," ")&amp;IF(M30="","",","&amp;IFERROR(VLOOKUP($M30,【選択肢】!$K$3:$O$81,5,)," "))))))))</f>
        <v/>
      </c>
      <c r="Q30" s="514"/>
      <c r="R30" s="495"/>
      <c r="S30" s="494"/>
      <c r="T30" s="494"/>
      <c r="U30" s="494"/>
      <c r="V30" s="494"/>
      <c r="W30" s="494"/>
      <c r="X30" s="494"/>
    </row>
    <row r="31" spans="1:24" s="959" customFormat="1">
      <c r="B31" s="517"/>
      <c r="C31" s="512"/>
      <c r="D31" s="511"/>
      <c r="E31" s="510"/>
      <c r="F31" s="509"/>
      <c r="G31" s="508">
        <f>SUM(E31+F31)</f>
        <v>0</v>
      </c>
      <c r="H31" s="519"/>
      <c r="I31" s="507"/>
      <c r="J31" s="507"/>
      <c r="K31" s="507"/>
      <c r="L31" s="507"/>
      <c r="M31" s="507"/>
      <c r="N31" s="506" t="str">
        <f>IF(H31="","",(IFERROR(VLOOKUP($H31,【選択肢】!$K$3:$O$81,2,)," ")&amp;IF(I31="","",","&amp;IFERROR(VLOOKUP($I31,【選択肢】!$K$3:$O$81,2,)," ")&amp;IF(J31="","",","&amp;IFERROR(VLOOKUP($J31,【選択肢】!$K$3:$O$81,2,)," ")&amp;IF(K31="","",","&amp;IFERROR(VLOOKUP($K31,【選択肢】!$K$3:$O$81,2,)," ")&amp;IF(L31="","",","&amp;IFERROR(VLOOKUP($L31,【選択肢】!$K$3:$O$81,2,)," ")&amp;IF(M31="","",","&amp;IFERROR(VLOOKUP($M31,【選択肢】!$K$3:$O$81,2,)," "))))))))</f>
        <v/>
      </c>
      <c r="O31" s="506" t="str">
        <f>IF(H31="","",(IFERROR(VLOOKUP($H31,【選択肢】!$K$3:$O$81,4,)," ")&amp;IF(I31="","",","&amp;IFERROR(VLOOKUP($I31,【選択肢】!$K$3:$O$81,4,)," ")&amp;IF(J31="","",","&amp;IFERROR(VLOOKUP($J31,【選択肢】!$K$3:$O$81,4,)," ")&amp;IF(K31="","",","&amp;IFERROR(VLOOKUP($K31,【選択肢】!$K$3:$O$81,4,)," ")&amp;IF(L31="","",","&amp;IFERROR(VLOOKUP($L31,【選択肢】!$K$3:$O$81,4,)," ")&amp;IF(M31="","",","&amp;IFERROR(VLOOKUP($M31,【選択肢】!$K$3:$O$81,4,)," "))))))))</f>
        <v/>
      </c>
      <c r="P31" s="506" t="str">
        <f>IF(H31="","",(IFERROR(VLOOKUP($H31,【選択肢】!$K$3:$O$81,5,)," ")&amp;IF(I31="","",","&amp;IFERROR(VLOOKUP($I31,【選択肢】!$K$3:$O$81,5,)," ")&amp;IF(J31="","",","&amp;IFERROR(VLOOKUP($J31,【選択肢】!$K$3:$O$81,5,)," ")&amp;IF(K31="","",","&amp;IFERROR(VLOOKUP($K31,【選択肢】!$K$3:$O$81,5,)," ")&amp;IF(L31="","",","&amp;IFERROR(VLOOKUP($L31,【選択肢】!$K$3:$O$81,5,)," ")&amp;IF(M31="","",","&amp;IFERROR(VLOOKUP($M31,【選択肢】!$K$3:$O$81,5,)," "))))))))</f>
        <v/>
      </c>
      <c r="Q31" s="505"/>
      <c r="R31" s="495"/>
      <c r="S31" s="494"/>
      <c r="T31" s="494"/>
      <c r="U31" s="494"/>
      <c r="V31" s="494"/>
      <c r="W31" s="494"/>
      <c r="X31" s="494"/>
    </row>
    <row r="32" spans="1:24" s="959" customFormat="1">
      <c r="B32" s="517"/>
      <c r="C32" s="516"/>
      <c r="D32" s="511"/>
      <c r="E32" s="510"/>
      <c r="F32" s="510"/>
      <c r="G32" s="508">
        <f t="shared" ref="G32:G35" si="3">SUM(E32+F32)</f>
        <v>0</v>
      </c>
      <c r="H32" s="519"/>
      <c r="I32" s="515"/>
      <c r="J32" s="515"/>
      <c r="K32" s="515"/>
      <c r="L32" s="515"/>
      <c r="M32" s="515"/>
      <c r="N32" s="506" t="str">
        <f>IF(H32="","",(IFERROR(VLOOKUP($H32,【選択肢】!$K$3:$O$81,2,)," ")&amp;IF(I32="","",","&amp;IFERROR(VLOOKUP($I32,【選択肢】!$K$3:$O$81,2,)," ")&amp;IF(J32="","",","&amp;IFERROR(VLOOKUP($J32,【選択肢】!$K$3:$O$81,2,)," ")&amp;IF(K32="","",","&amp;IFERROR(VLOOKUP($K32,【選択肢】!$K$3:$O$81,2,)," ")&amp;IF(L32="","",","&amp;IFERROR(VLOOKUP($L32,【選択肢】!$K$3:$O$81,2,)," ")&amp;IF(M32="","",","&amp;IFERROR(VLOOKUP($M32,【選択肢】!$K$3:$O$81,2,)," "))))))))</f>
        <v/>
      </c>
      <c r="O32" s="506" t="str">
        <f>IF(H32="","",(IFERROR(VLOOKUP($H32,【選択肢】!$K$3:$O$81,4,)," ")&amp;IF(I32="","",","&amp;IFERROR(VLOOKUP($I32,【選択肢】!$K$3:$O$81,4,)," ")&amp;IF(J32="","",","&amp;IFERROR(VLOOKUP($J32,【選択肢】!$K$3:$O$81,4,)," ")&amp;IF(K32="","",","&amp;IFERROR(VLOOKUP($K32,【選択肢】!$K$3:$O$81,4,)," ")&amp;IF(L32="","",","&amp;IFERROR(VLOOKUP($L32,【選択肢】!$K$3:$O$81,4,)," ")&amp;IF(M32="","",","&amp;IFERROR(VLOOKUP($M32,【選択肢】!$K$3:$O$81,4,)," "))))))))</f>
        <v/>
      </c>
      <c r="P32" s="506" t="str">
        <f>IF(H32="","",(IFERROR(VLOOKUP($H32,【選択肢】!$K$3:$O$81,5,)," ")&amp;IF(I32="","",","&amp;IFERROR(VLOOKUP($I32,【選択肢】!$K$3:$O$81,5,)," ")&amp;IF(J32="","",","&amp;IFERROR(VLOOKUP($J32,【選択肢】!$K$3:$O$81,5,)," ")&amp;IF(K32="","",","&amp;IFERROR(VLOOKUP($K32,【選択肢】!$K$3:$O$81,5,)," ")&amp;IF(L32="","",","&amp;IFERROR(VLOOKUP($L32,【選択肢】!$K$3:$O$81,5,)," ")&amp;IF(M32="","",","&amp;IFERROR(VLOOKUP($M32,【選択肢】!$K$3:$O$81,5,)," "))))))))</f>
        <v/>
      </c>
      <c r="Q32" s="514"/>
      <c r="R32" s="495"/>
      <c r="S32" s="494"/>
      <c r="T32" s="494"/>
      <c r="U32" s="494"/>
      <c r="V32" s="494"/>
      <c r="W32" s="494"/>
      <c r="X32" s="494"/>
    </row>
    <row r="33" spans="2:24" s="959" customFormat="1">
      <c r="B33" s="517"/>
      <c r="C33" s="516"/>
      <c r="D33" s="511"/>
      <c r="E33" s="510"/>
      <c r="F33" s="510"/>
      <c r="G33" s="508">
        <f t="shared" si="3"/>
        <v>0</v>
      </c>
      <c r="H33" s="519"/>
      <c r="I33" s="515"/>
      <c r="J33" s="515"/>
      <c r="K33" s="515"/>
      <c r="L33" s="515"/>
      <c r="M33" s="515"/>
      <c r="N33" s="506" t="str">
        <f>IF(H33="","",(IFERROR(VLOOKUP($H33,【選択肢】!$K$3:$O$81,2,)," ")&amp;IF(I33="","",","&amp;IFERROR(VLOOKUP($I33,【選択肢】!$K$3:$O$81,2,)," ")&amp;IF(J33="","",","&amp;IFERROR(VLOOKUP($J33,【選択肢】!$K$3:$O$81,2,)," ")&amp;IF(K33="","",","&amp;IFERROR(VLOOKUP($K33,【選択肢】!$K$3:$O$81,2,)," ")&amp;IF(L33="","",","&amp;IFERROR(VLOOKUP($L33,【選択肢】!$K$3:$O$81,2,)," ")&amp;IF(M33="","",","&amp;IFERROR(VLOOKUP($M33,【選択肢】!$K$3:$O$81,2,)," "))))))))</f>
        <v/>
      </c>
      <c r="O33" s="506" t="str">
        <f>IF(H33="","",(IFERROR(VLOOKUP($H33,【選択肢】!$K$3:$O$81,4,)," ")&amp;IF(I33="","",","&amp;IFERROR(VLOOKUP($I33,【選択肢】!$K$3:$O$81,4,)," ")&amp;IF(J33="","",","&amp;IFERROR(VLOOKUP($J33,【選択肢】!$K$3:$O$81,4,)," ")&amp;IF(K33="","",","&amp;IFERROR(VLOOKUP($K33,【選択肢】!$K$3:$O$81,4,)," ")&amp;IF(L33="","",","&amp;IFERROR(VLOOKUP($L33,【選択肢】!$K$3:$O$81,4,)," ")&amp;IF(M33="","",","&amp;IFERROR(VLOOKUP($M33,【選択肢】!$K$3:$O$81,4,)," "))))))))</f>
        <v/>
      </c>
      <c r="P33" s="506" t="str">
        <f>IF(H33="","",(IFERROR(VLOOKUP($H33,【選択肢】!$K$3:$O$81,5,)," ")&amp;IF(I33="","",","&amp;IFERROR(VLOOKUP($I33,【選択肢】!$K$3:$O$81,5,)," ")&amp;IF(J33="","",","&amp;IFERROR(VLOOKUP($J33,【選択肢】!$K$3:$O$81,5,)," ")&amp;IF(K33="","",","&amp;IFERROR(VLOOKUP($K33,【選択肢】!$K$3:$O$81,5,)," ")&amp;IF(L33="","",","&amp;IFERROR(VLOOKUP($L33,【選択肢】!$K$3:$O$81,5,)," ")&amp;IF(M33="","",","&amp;IFERROR(VLOOKUP($M33,【選択肢】!$K$3:$O$81,5,)," "))))))))</f>
        <v/>
      </c>
      <c r="Q33" s="514"/>
      <c r="R33" s="495"/>
      <c r="S33" s="494"/>
      <c r="T33" s="494"/>
      <c r="U33" s="494"/>
      <c r="V33" s="494"/>
      <c r="W33" s="494"/>
      <c r="X33" s="494"/>
    </row>
    <row r="34" spans="2:24" s="959" customFormat="1">
      <c r="B34" s="517"/>
      <c r="C34" s="516"/>
      <c r="D34" s="511"/>
      <c r="E34" s="510"/>
      <c r="F34" s="510"/>
      <c r="G34" s="508">
        <f t="shared" si="3"/>
        <v>0</v>
      </c>
      <c r="H34" s="519"/>
      <c r="I34" s="515"/>
      <c r="J34" s="515"/>
      <c r="K34" s="515"/>
      <c r="L34" s="515"/>
      <c r="M34" s="515"/>
      <c r="N34" s="506" t="str">
        <f>IF(H34="","",(IFERROR(VLOOKUP($H34,【選択肢】!$K$3:$O$81,2,)," ")&amp;IF(I34="","",","&amp;IFERROR(VLOOKUP($I34,【選択肢】!$K$3:$O$81,2,)," ")&amp;IF(J34="","",","&amp;IFERROR(VLOOKUP($J34,【選択肢】!$K$3:$O$81,2,)," ")&amp;IF(K34="","",","&amp;IFERROR(VLOOKUP($K34,【選択肢】!$K$3:$O$81,2,)," ")&amp;IF(L34="","",","&amp;IFERROR(VLOOKUP($L34,【選択肢】!$K$3:$O$81,2,)," ")&amp;IF(M34="","",","&amp;IFERROR(VLOOKUP($M34,【選択肢】!$K$3:$O$81,2,)," "))))))))</f>
        <v/>
      </c>
      <c r="O34" s="506" t="str">
        <f>IF(H34="","",(IFERROR(VLOOKUP($H34,【選択肢】!$K$3:$O$81,4,)," ")&amp;IF(I34="","",","&amp;IFERROR(VLOOKUP($I34,【選択肢】!$K$3:$O$81,4,)," ")&amp;IF(J34="","",","&amp;IFERROR(VLOOKUP($J34,【選択肢】!$K$3:$O$81,4,)," ")&amp;IF(K34="","",","&amp;IFERROR(VLOOKUP($K34,【選択肢】!$K$3:$O$81,4,)," ")&amp;IF(L34="","",","&amp;IFERROR(VLOOKUP($L34,【選択肢】!$K$3:$O$81,4,)," ")&amp;IF(M34="","",","&amp;IFERROR(VLOOKUP($M34,【選択肢】!$K$3:$O$81,4,)," "))))))))</f>
        <v/>
      </c>
      <c r="P34" s="506" t="str">
        <f>IF(H34="","",(IFERROR(VLOOKUP($H34,【選択肢】!$K$3:$O$81,5,)," ")&amp;IF(I34="","",","&amp;IFERROR(VLOOKUP($I34,【選択肢】!$K$3:$O$81,5,)," ")&amp;IF(J34="","",","&amp;IFERROR(VLOOKUP($J34,【選択肢】!$K$3:$O$81,5,)," ")&amp;IF(K34="","",","&amp;IFERROR(VLOOKUP($K34,【選択肢】!$K$3:$O$81,5,)," ")&amp;IF(L34="","",","&amp;IFERROR(VLOOKUP($L34,【選択肢】!$K$3:$O$81,5,)," ")&amp;IF(M34="","",","&amp;IFERROR(VLOOKUP($M34,【選択肢】!$K$3:$O$81,5,)," "))))))))</f>
        <v/>
      </c>
      <c r="Q34" s="514"/>
      <c r="R34" s="495"/>
      <c r="S34" s="494"/>
      <c r="T34" s="494"/>
      <c r="U34" s="494"/>
      <c r="V34" s="494"/>
      <c r="W34" s="494"/>
      <c r="X34" s="494"/>
    </row>
    <row r="35" spans="2:24" s="959" customFormat="1">
      <c r="B35" s="517"/>
      <c r="C35" s="516"/>
      <c r="D35" s="511"/>
      <c r="E35" s="510"/>
      <c r="F35" s="510"/>
      <c r="G35" s="508">
        <f t="shared" si="3"/>
        <v>0</v>
      </c>
      <c r="H35" s="519"/>
      <c r="I35" s="515"/>
      <c r="J35" s="515"/>
      <c r="K35" s="515"/>
      <c r="L35" s="515"/>
      <c r="M35" s="515"/>
      <c r="N35" s="506" t="str">
        <f>IF(H35="","",(IFERROR(VLOOKUP($H35,【選択肢】!$K$3:$O$81,2,)," ")&amp;IF(I35="","",","&amp;IFERROR(VLOOKUP($I35,【選択肢】!$K$3:$O$81,2,)," ")&amp;IF(J35="","",","&amp;IFERROR(VLOOKUP($J35,【選択肢】!$K$3:$O$81,2,)," ")&amp;IF(K35="","",","&amp;IFERROR(VLOOKUP($K35,【選択肢】!$K$3:$O$81,2,)," ")&amp;IF(L35="","",","&amp;IFERROR(VLOOKUP($L35,【選択肢】!$K$3:$O$81,2,)," ")&amp;IF(M35="","",","&amp;IFERROR(VLOOKUP($M35,【選択肢】!$K$3:$O$81,2,)," "))))))))</f>
        <v/>
      </c>
      <c r="O35" s="506" t="str">
        <f>IF(H35="","",(IFERROR(VLOOKUP($H35,【選択肢】!$K$3:$O$81,4,)," ")&amp;IF(I35="","",","&amp;IFERROR(VLOOKUP($I35,【選択肢】!$K$3:$O$81,4,)," ")&amp;IF(J35="","",","&amp;IFERROR(VLOOKUP($J35,【選択肢】!$K$3:$O$81,4,)," ")&amp;IF(K35="","",","&amp;IFERROR(VLOOKUP($K35,【選択肢】!$K$3:$O$81,4,)," ")&amp;IF(L35="","",","&amp;IFERROR(VLOOKUP($L35,【選択肢】!$K$3:$O$81,4,)," ")&amp;IF(M35="","",","&amp;IFERROR(VLOOKUP($M35,【選択肢】!$K$3:$O$81,4,)," "))))))))</f>
        <v/>
      </c>
      <c r="P35" s="506" t="str">
        <f>IF(H35="","",(IFERROR(VLOOKUP($H35,【選択肢】!$K$3:$O$81,5,)," ")&amp;IF(I35="","",","&amp;IFERROR(VLOOKUP($I35,【選択肢】!$K$3:$O$81,5,)," ")&amp;IF(J35="","",","&amp;IFERROR(VLOOKUP($J35,【選択肢】!$K$3:$O$81,5,)," ")&amp;IF(K35="","",","&amp;IFERROR(VLOOKUP($K35,【選択肢】!$K$3:$O$81,5,)," ")&amp;IF(L35="","",","&amp;IFERROR(VLOOKUP($L35,【選択肢】!$K$3:$O$81,5,)," ")&amp;IF(M35="","",","&amp;IFERROR(VLOOKUP($M35,【選択肢】!$K$3:$O$81,5,)," "))))))))</f>
        <v/>
      </c>
      <c r="Q35" s="514"/>
      <c r="R35" s="495"/>
      <c r="S35" s="494"/>
      <c r="T35" s="494"/>
      <c r="U35" s="494"/>
      <c r="V35" s="494"/>
      <c r="W35" s="494"/>
      <c r="X35" s="494"/>
    </row>
    <row r="36" spans="2:24" s="959" customFormat="1">
      <c r="B36" s="517"/>
      <c r="C36" s="516"/>
      <c r="D36" s="511"/>
      <c r="E36" s="510"/>
      <c r="F36" s="510"/>
      <c r="G36" s="508">
        <f>SUM(E36+F36)</f>
        <v>0</v>
      </c>
      <c r="H36" s="519"/>
      <c r="I36" s="515"/>
      <c r="J36" s="515"/>
      <c r="K36" s="515"/>
      <c r="L36" s="515"/>
      <c r="M36" s="515"/>
      <c r="N36" s="506" t="str">
        <f>IF(H36="","",(IFERROR(VLOOKUP($H36,【選択肢】!$K$3:$O$81,2,)," ")&amp;IF(I36="","",","&amp;IFERROR(VLOOKUP($I36,【選択肢】!$K$3:$O$81,2,)," ")&amp;IF(J36="","",","&amp;IFERROR(VLOOKUP($J36,【選択肢】!$K$3:$O$81,2,)," ")&amp;IF(K36="","",","&amp;IFERROR(VLOOKUP($K36,【選択肢】!$K$3:$O$81,2,)," ")&amp;IF(L36="","",","&amp;IFERROR(VLOOKUP($L36,【選択肢】!$K$3:$O$81,2,)," ")&amp;IF(M36="","",","&amp;IFERROR(VLOOKUP($M36,【選択肢】!$K$3:$O$81,2,)," "))))))))</f>
        <v/>
      </c>
      <c r="O36" s="506" t="str">
        <f>IF(H36="","",(IFERROR(VLOOKUP($H36,【選択肢】!$K$3:$O$81,4,)," ")&amp;IF(I36="","",","&amp;IFERROR(VLOOKUP($I36,【選択肢】!$K$3:$O$81,4,)," ")&amp;IF(J36="","",","&amp;IFERROR(VLOOKUP($J36,【選択肢】!$K$3:$O$81,4,)," ")&amp;IF(K36="","",","&amp;IFERROR(VLOOKUP($K36,【選択肢】!$K$3:$O$81,4,)," ")&amp;IF(L36="","",","&amp;IFERROR(VLOOKUP($L36,【選択肢】!$K$3:$O$81,4,)," ")&amp;IF(M36="","",","&amp;IFERROR(VLOOKUP($M36,【選択肢】!$K$3:$O$81,4,)," "))))))))</f>
        <v/>
      </c>
      <c r="P36" s="506" t="str">
        <f>IF(H36="","",(IFERROR(VLOOKUP($H36,【選択肢】!$K$3:$O$81,5,)," ")&amp;IF(I36="","",","&amp;IFERROR(VLOOKUP($I36,【選択肢】!$K$3:$O$81,5,)," ")&amp;IF(J36="","",","&amp;IFERROR(VLOOKUP($J36,【選択肢】!$K$3:$O$81,5,)," ")&amp;IF(K36="","",","&amp;IFERROR(VLOOKUP($K36,【選択肢】!$K$3:$O$81,5,)," ")&amp;IF(L36="","",","&amp;IFERROR(VLOOKUP($L36,【選択肢】!$K$3:$O$81,5,)," ")&amp;IF(M36="","",","&amp;IFERROR(VLOOKUP($M36,【選択肢】!$K$3:$O$81,5,)," "))))))))</f>
        <v/>
      </c>
      <c r="Q36" s="514"/>
      <c r="R36" s="495"/>
      <c r="S36" s="494"/>
      <c r="T36" s="494"/>
      <c r="U36" s="494"/>
      <c r="V36" s="494"/>
      <c r="W36" s="494"/>
      <c r="X36" s="494"/>
    </row>
    <row r="37" spans="2:24" s="959" customFormat="1">
      <c r="B37" s="517"/>
      <c r="C37" s="516"/>
      <c r="D37" s="511"/>
      <c r="E37" s="510"/>
      <c r="F37" s="510"/>
      <c r="G37" s="508">
        <f t="shared" ref="G37:G40" si="4">SUM(E37+F37)</f>
        <v>0</v>
      </c>
      <c r="H37" s="519"/>
      <c r="I37" s="515"/>
      <c r="J37" s="515"/>
      <c r="K37" s="515"/>
      <c r="L37" s="515"/>
      <c r="M37" s="515"/>
      <c r="N37" s="506" t="str">
        <f>IF(H37="","",(IFERROR(VLOOKUP($H37,【選択肢】!$K$3:$O$81,2,)," ")&amp;IF(I37="","",","&amp;IFERROR(VLOOKUP($I37,【選択肢】!$K$3:$O$81,2,)," ")&amp;IF(J37="","",","&amp;IFERROR(VLOOKUP($J37,【選択肢】!$K$3:$O$81,2,)," ")&amp;IF(K37="","",","&amp;IFERROR(VLOOKUP($K37,【選択肢】!$K$3:$O$81,2,)," ")&amp;IF(L37="","",","&amp;IFERROR(VLOOKUP($L37,【選択肢】!$K$3:$O$81,2,)," ")&amp;IF(M37="","",","&amp;IFERROR(VLOOKUP($M37,【選択肢】!$K$3:$O$81,2,)," "))))))))</f>
        <v/>
      </c>
      <c r="O37" s="506" t="str">
        <f>IF(H37="","",(IFERROR(VLOOKUP($H37,【選択肢】!$K$3:$O$81,4,)," ")&amp;IF(I37="","",","&amp;IFERROR(VLOOKUP($I37,【選択肢】!$K$3:$O$81,4,)," ")&amp;IF(J37="","",","&amp;IFERROR(VLOOKUP($J37,【選択肢】!$K$3:$O$81,4,)," ")&amp;IF(K37="","",","&amp;IFERROR(VLOOKUP($K37,【選択肢】!$K$3:$O$81,4,)," ")&amp;IF(L37="","",","&amp;IFERROR(VLOOKUP($L37,【選択肢】!$K$3:$O$81,4,)," ")&amp;IF(M37="","",","&amp;IFERROR(VLOOKUP($M37,【選択肢】!$K$3:$O$81,4,)," "))))))))</f>
        <v/>
      </c>
      <c r="P37" s="506" t="str">
        <f>IF(H37="","",(IFERROR(VLOOKUP($H37,【選択肢】!$K$3:$O$81,5,)," ")&amp;IF(I37="","",","&amp;IFERROR(VLOOKUP($I37,【選択肢】!$K$3:$O$81,5,)," ")&amp;IF(J37="","",","&amp;IFERROR(VLOOKUP($J37,【選択肢】!$K$3:$O$81,5,)," ")&amp;IF(K37="","",","&amp;IFERROR(VLOOKUP($K37,【選択肢】!$K$3:$O$81,5,)," ")&amp;IF(L37="","",","&amp;IFERROR(VLOOKUP($L37,【選択肢】!$K$3:$O$81,5,)," ")&amp;IF(M37="","",","&amp;IFERROR(VLOOKUP($M37,【選択肢】!$K$3:$O$81,5,)," "))))))))</f>
        <v/>
      </c>
      <c r="Q37" s="514"/>
      <c r="R37" s="495"/>
      <c r="S37" s="494"/>
      <c r="T37" s="494"/>
      <c r="U37" s="494"/>
      <c r="V37" s="494"/>
      <c r="W37" s="494"/>
      <c r="X37" s="494"/>
    </row>
    <row r="38" spans="2:24" s="959" customFormat="1">
      <c r="B38" s="517"/>
      <c r="C38" s="516"/>
      <c r="D38" s="511"/>
      <c r="E38" s="510"/>
      <c r="F38" s="510"/>
      <c r="G38" s="508">
        <f t="shared" si="4"/>
        <v>0</v>
      </c>
      <c r="H38" s="519"/>
      <c r="I38" s="515"/>
      <c r="J38" s="515"/>
      <c r="K38" s="515"/>
      <c r="L38" s="515"/>
      <c r="M38" s="515"/>
      <c r="N38" s="506" t="str">
        <f>IF(H38="","",(IFERROR(VLOOKUP($H38,【選択肢】!$K$3:$O$81,2,)," ")&amp;IF(I38="","",","&amp;IFERROR(VLOOKUP($I38,【選択肢】!$K$3:$O$81,2,)," ")&amp;IF(J38="","",","&amp;IFERROR(VLOOKUP($J38,【選択肢】!$K$3:$O$81,2,)," ")&amp;IF(K38="","",","&amp;IFERROR(VLOOKUP($K38,【選択肢】!$K$3:$O$81,2,)," ")&amp;IF(L38="","",","&amp;IFERROR(VLOOKUP($L38,【選択肢】!$K$3:$O$81,2,)," ")&amp;IF(M38="","",","&amp;IFERROR(VLOOKUP($M38,【選択肢】!$K$3:$O$81,2,)," "))))))))</f>
        <v/>
      </c>
      <c r="O38" s="506" t="str">
        <f>IF(H38="","",(IFERROR(VLOOKUP($H38,【選択肢】!$K$3:$O$81,4,)," ")&amp;IF(I38="","",","&amp;IFERROR(VLOOKUP($I38,【選択肢】!$K$3:$O$81,4,)," ")&amp;IF(J38="","",","&amp;IFERROR(VLOOKUP($J38,【選択肢】!$K$3:$O$81,4,)," ")&amp;IF(K38="","",","&amp;IFERROR(VLOOKUP($K38,【選択肢】!$K$3:$O$81,4,)," ")&amp;IF(L38="","",","&amp;IFERROR(VLOOKUP($L38,【選択肢】!$K$3:$O$81,4,)," ")&amp;IF(M38="","",","&amp;IFERROR(VLOOKUP($M38,【選択肢】!$K$3:$O$81,4,)," "))))))))</f>
        <v/>
      </c>
      <c r="P38" s="506" t="str">
        <f>IF(H38="","",(IFERROR(VLOOKUP($H38,【選択肢】!$K$3:$O$81,5,)," ")&amp;IF(I38="","",","&amp;IFERROR(VLOOKUP($I38,【選択肢】!$K$3:$O$81,5,)," ")&amp;IF(J38="","",","&amp;IFERROR(VLOOKUP($J38,【選択肢】!$K$3:$O$81,5,)," ")&amp;IF(K38="","",","&amp;IFERROR(VLOOKUP($K38,【選択肢】!$K$3:$O$81,5,)," ")&amp;IF(L38="","",","&amp;IFERROR(VLOOKUP($L38,【選択肢】!$K$3:$O$81,5,)," ")&amp;IF(M38="","",","&amp;IFERROR(VLOOKUP($M38,【選択肢】!$K$3:$O$81,5,)," "))))))))</f>
        <v/>
      </c>
      <c r="Q38" s="514"/>
      <c r="R38" s="495"/>
      <c r="S38" s="494"/>
      <c r="T38" s="494"/>
      <c r="U38" s="494"/>
      <c r="V38" s="494"/>
      <c r="W38" s="494"/>
      <c r="X38" s="494"/>
    </row>
    <row r="39" spans="2:24" s="959" customFormat="1">
      <c r="B39" s="517"/>
      <c r="C39" s="516"/>
      <c r="D39" s="511"/>
      <c r="E39" s="510"/>
      <c r="F39" s="510"/>
      <c r="G39" s="508">
        <f t="shared" si="4"/>
        <v>0</v>
      </c>
      <c r="H39" s="519"/>
      <c r="I39" s="515"/>
      <c r="J39" s="515"/>
      <c r="K39" s="515"/>
      <c r="L39" s="515"/>
      <c r="M39" s="515"/>
      <c r="N39" s="506" t="str">
        <f>IF(H39="","",(IFERROR(VLOOKUP($H39,【選択肢】!$K$3:$O$81,2,)," ")&amp;IF(I39="","",","&amp;IFERROR(VLOOKUP($I39,【選択肢】!$K$3:$O$81,2,)," ")&amp;IF(J39="","",","&amp;IFERROR(VLOOKUP($J39,【選択肢】!$K$3:$O$81,2,)," ")&amp;IF(K39="","",","&amp;IFERROR(VLOOKUP($K39,【選択肢】!$K$3:$O$81,2,)," ")&amp;IF(L39="","",","&amp;IFERROR(VLOOKUP($L39,【選択肢】!$K$3:$O$81,2,)," ")&amp;IF(M39="","",","&amp;IFERROR(VLOOKUP($M39,【選択肢】!$K$3:$O$81,2,)," "))))))))</f>
        <v/>
      </c>
      <c r="O39" s="506" t="str">
        <f>IF(H39="","",(IFERROR(VLOOKUP($H39,【選択肢】!$K$3:$O$81,4,)," ")&amp;IF(I39="","",","&amp;IFERROR(VLOOKUP($I39,【選択肢】!$K$3:$O$81,4,)," ")&amp;IF(J39="","",","&amp;IFERROR(VLOOKUP($J39,【選択肢】!$K$3:$O$81,4,)," ")&amp;IF(K39="","",","&amp;IFERROR(VLOOKUP($K39,【選択肢】!$K$3:$O$81,4,)," ")&amp;IF(L39="","",","&amp;IFERROR(VLOOKUP($L39,【選択肢】!$K$3:$O$81,4,)," ")&amp;IF(M39="","",","&amp;IFERROR(VLOOKUP($M39,【選択肢】!$K$3:$O$81,4,)," "))))))))</f>
        <v/>
      </c>
      <c r="P39" s="506" t="str">
        <f>IF(H39="","",(IFERROR(VLOOKUP($H39,【選択肢】!$K$3:$O$81,5,)," ")&amp;IF(I39="","",","&amp;IFERROR(VLOOKUP($I39,【選択肢】!$K$3:$O$81,5,)," ")&amp;IF(J39="","",","&amp;IFERROR(VLOOKUP($J39,【選択肢】!$K$3:$O$81,5,)," ")&amp;IF(K39="","",","&amp;IFERROR(VLOOKUP($K39,【選択肢】!$K$3:$O$81,5,)," ")&amp;IF(L39="","",","&amp;IFERROR(VLOOKUP($L39,【選択肢】!$K$3:$O$81,5,)," ")&amp;IF(M39="","",","&amp;IFERROR(VLOOKUP($M39,【選択肢】!$K$3:$O$81,5,)," "))))))))</f>
        <v/>
      </c>
      <c r="Q39" s="514"/>
      <c r="R39" s="495"/>
      <c r="S39" s="494"/>
      <c r="T39" s="494"/>
      <c r="U39" s="494"/>
      <c r="V39" s="494"/>
      <c r="W39" s="494"/>
      <c r="X39" s="494"/>
    </row>
    <row r="40" spans="2:24" s="959" customFormat="1">
      <c r="B40" s="517"/>
      <c r="C40" s="516"/>
      <c r="D40" s="511"/>
      <c r="E40" s="510"/>
      <c r="F40" s="510"/>
      <c r="G40" s="508">
        <f t="shared" si="4"/>
        <v>0</v>
      </c>
      <c r="H40" s="519"/>
      <c r="I40" s="515"/>
      <c r="J40" s="515"/>
      <c r="K40" s="515"/>
      <c r="L40" s="515"/>
      <c r="M40" s="515"/>
      <c r="N40" s="506" t="str">
        <f>IF(H40="","",(IFERROR(VLOOKUP($H40,【選択肢】!$K$3:$O$81,2,)," ")&amp;IF(I40="","",","&amp;IFERROR(VLOOKUP($I40,【選択肢】!$K$3:$O$81,2,)," ")&amp;IF(J40="","",","&amp;IFERROR(VLOOKUP($J40,【選択肢】!$K$3:$O$81,2,)," ")&amp;IF(K40="","",","&amp;IFERROR(VLOOKUP($K40,【選択肢】!$K$3:$O$81,2,)," ")&amp;IF(L40="","",","&amp;IFERROR(VLOOKUP($L40,【選択肢】!$K$3:$O$81,2,)," ")&amp;IF(M40="","",","&amp;IFERROR(VLOOKUP($M40,【選択肢】!$K$3:$O$81,2,)," "))))))))</f>
        <v/>
      </c>
      <c r="O40" s="506" t="str">
        <f>IF(H40="","",(IFERROR(VLOOKUP($H40,【選択肢】!$K$3:$O$81,4,)," ")&amp;IF(I40="","",","&amp;IFERROR(VLOOKUP($I40,【選択肢】!$K$3:$O$81,4,)," ")&amp;IF(J40="","",","&amp;IFERROR(VLOOKUP($J40,【選択肢】!$K$3:$O$81,4,)," ")&amp;IF(K40="","",","&amp;IFERROR(VLOOKUP($K40,【選択肢】!$K$3:$O$81,4,)," ")&amp;IF(L40="","",","&amp;IFERROR(VLOOKUP($L40,【選択肢】!$K$3:$O$81,4,)," ")&amp;IF(M40="","",","&amp;IFERROR(VLOOKUP($M40,【選択肢】!$K$3:$O$81,4,)," "))))))))</f>
        <v/>
      </c>
      <c r="P40" s="506" t="str">
        <f>IF(H40="","",(IFERROR(VLOOKUP($H40,【選択肢】!$K$3:$O$81,5,)," ")&amp;IF(I40="","",","&amp;IFERROR(VLOOKUP($I40,【選択肢】!$K$3:$O$81,5,)," ")&amp;IF(J40="","",","&amp;IFERROR(VLOOKUP($J40,【選択肢】!$K$3:$O$81,5,)," ")&amp;IF(K40="","",","&amp;IFERROR(VLOOKUP($K40,【選択肢】!$K$3:$O$81,5,)," ")&amp;IF(L40="","",","&amp;IFERROR(VLOOKUP($L40,【選択肢】!$K$3:$O$81,5,)," ")&amp;IF(M40="","",","&amp;IFERROR(VLOOKUP($M40,【選択肢】!$K$3:$O$81,5,)," "))))))))</f>
        <v/>
      </c>
      <c r="Q40" s="514"/>
      <c r="R40" s="495"/>
      <c r="S40" s="494"/>
      <c r="T40" s="494"/>
      <c r="U40" s="494"/>
      <c r="V40" s="494"/>
      <c r="W40" s="494"/>
      <c r="X40" s="494"/>
    </row>
    <row r="41" spans="2:24" s="959" customFormat="1">
      <c r="B41" s="517"/>
      <c r="C41" s="516"/>
      <c r="D41" s="511"/>
      <c r="E41" s="510"/>
      <c r="F41" s="510"/>
      <c r="G41" s="508">
        <f>SUM(E41+F41)</f>
        <v>0</v>
      </c>
      <c r="H41" s="519"/>
      <c r="I41" s="515"/>
      <c r="J41" s="515"/>
      <c r="K41" s="515"/>
      <c r="L41" s="515"/>
      <c r="M41" s="515"/>
      <c r="N41" s="506" t="str">
        <f>IF(H41="","",(IFERROR(VLOOKUP($H41,【選択肢】!$K$3:$O$81,2,)," ")&amp;IF(I41="","",","&amp;IFERROR(VLOOKUP($I41,【選択肢】!$K$3:$O$81,2,)," ")&amp;IF(J41="","",","&amp;IFERROR(VLOOKUP($J41,【選択肢】!$K$3:$O$81,2,)," ")&amp;IF(K41="","",","&amp;IFERROR(VLOOKUP($K41,【選択肢】!$K$3:$O$81,2,)," ")&amp;IF(L41="","",","&amp;IFERROR(VLOOKUP($L41,【選択肢】!$K$3:$O$81,2,)," ")&amp;IF(M41="","",","&amp;IFERROR(VLOOKUP($M41,【選択肢】!$K$3:$O$81,2,)," "))))))))</f>
        <v/>
      </c>
      <c r="O41" s="506" t="str">
        <f>IF(H41="","",(IFERROR(VLOOKUP($H41,【選択肢】!$K$3:$O$81,4,)," ")&amp;IF(I41="","",","&amp;IFERROR(VLOOKUP($I41,【選択肢】!$K$3:$O$81,4,)," ")&amp;IF(J41="","",","&amp;IFERROR(VLOOKUP($J41,【選択肢】!$K$3:$O$81,4,)," ")&amp;IF(K41="","",","&amp;IFERROR(VLOOKUP($K41,【選択肢】!$K$3:$O$81,4,)," ")&amp;IF(L41="","",","&amp;IFERROR(VLOOKUP($L41,【選択肢】!$K$3:$O$81,4,)," ")&amp;IF(M41="","",","&amp;IFERROR(VLOOKUP($M41,【選択肢】!$K$3:$O$81,4,)," "))))))))</f>
        <v/>
      </c>
      <c r="P41" s="506" t="str">
        <f>IF(H41="","",(IFERROR(VLOOKUP($H41,【選択肢】!$K$3:$O$81,5,)," ")&amp;IF(I41="","",","&amp;IFERROR(VLOOKUP($I41,【選択肢】!$K$3:$O$81,5,)," ")&amp;IF(J41="","",","&amp;IFERROR(VLOOKUP($J41,【選択肢】!$K$3:$O$81,5,)," ")&amp;IF(K41="","",","&amp;IFERROR(VLOOKUP($K41,【選択肢】!$K$3:$O$81,5,)," ")&amp;IF(L41="","",","&amp;IFERROR(VLOOKUP($L41,【選択肢】!$K$3:$O$81,5,)," ")&amp;IF(M41="","",","&amp;IFERROR(VLOOKUP($M41,【選択肢】!$K$3:$O$81,5,)," "))))))))</f>
        <v/>
      </c>
      <c r="Q41" s="514"/>
      <c r="R41" s="495"/>
      <c r="S41" s="494"/>
      <c r="T41" s="494"/>
      <c r="U41" s="494"/>
      <c r="V41" s="494"/>
      <c r="W41" s="494"/>
      <c r="X41" s="494"/>
    </row>
    <row r="42" spans="2:24" s="959" customFormat="1">
      <c r="B42" s="513"/>
      <c r="C42" s="512"/>
      <c r="D42" s="511"/>
      <c r="E42" s="510"/>
      <c r="F42" s="509"/>
      <c r="G42" s="508">
        <f>SUM(E42+F42)</f>
        <v>0</v>
      </c>
      <c r="H42" s="519"/>
      <c r="I42" s="507"/>
      <c r="J42" s="507"/>
      <c r="K42" s="507"/>
      <c r="L42" s="507"/>
      <c r="M42" s="507"/>
      <c r="N42" s="506" t="str">
        <f>IF(H42="","",(IFERROR(VLOOKUP($H42,【選択肢】!$K$3:$O$81,2,)," ")&amp;IF(I42="","",","&amp;IFERROR(VLOOKUP($I42,【選択肢】!$K$3:$O$81,2,)," ")&amp;IF(J42="","",","&amp;IFERROR(VLOOKUP($J42,【選択肢】!$K$3:$O$81,2,)," ")&amp;IF(K42="","",","&amp;IFERROR(VLOOKUP($K42,【選択肢】!$K$3:$O$81,2,)," ")&amp;IF(L42="","",","&amp;IFERROR(VLOOKUP($L42,【選択肢】!$K$3:$O$81,2,)," ")&amp;IF(M42="","",","&amp;IFERROR(VLOOKUP($M42,【選択肢】!$K$3:$O$81,2,)," "))))))))</f>
        <v/>
      </c>
      <c r="O42" s="506" t="str">
        <f>IF(H42="","",(IFERROR(VLOOKUP($H42,【選択肢】!$K$3:$O$81,4,)," ")&amp;IF(I42="","",","&amp;IFERROR(VLOOKUP($I42,【選択肢】!$K$3:$O$81,4,)," ")&amp;IF(J42="","",","&amp;IFERROR(VLOOKUP($J42,【選択肢】!$K$3:$O$81,4,)," ")&amp;IF(K42="","",","&amp;IFERROR(VLOOKUP($K42,【選択肢】!$K$3:$O$81,4,)," ")&amp;IF(L42="","",","&amp;IFERROR(VLOOKUP($L42,【選択肢】!$K$3:$O$81,4,)," ")&amp;IF(M42="","",","&amp;IFERROR(VLOOKUP($M42,【選択肢】!$K$3:$O$81,4,)," "))))))))</f>
        <v/>
      </c>
      <c r="P42" s="506" t="str">
        <f>IF(H42="","",(IFERROR(VLOOKUP($H42,【選択肢】!$K$3:$O$81,5,)," ")&amp;IF(I42="","",","&amp;IFERROR(VLOOKUP($I42,【選択肢】!$K$3:$O$81,5,)," ")&amp;IF(J42="","",","&amp;IFERROR(VLOOKUP($J42,【選択肢】!$K$3:$O$81,5,)," ")&amp;IF(K42="","",","&amp;IFERROR(VLOOKUP($K42,【選択肢】!$K$3:$O$81,5,)," ")&amp;IF(L42="","",","&amp;IFERROR(VLOOKUP($L42,【選択肢】!$K$3:$O$81,5,)," ")&amp;IF(M42="","",","&amp;IFERROR(VLOOKUP($M42,【選択肢】!$K$3:$O$81,5,)," "))))))))</f>
        <v/>
      </c>
      <c r="Q42" s="505"/>
      <c r="R42" s="495"/>
      <c r="S42" s="494"/>
      <c r="T42" s="494"/>
      <c r="U42" s="494"/>
      <c r="V42" s="494"/>
      <c r="W42" s="494"/>
      <c r="X42" s="494"/>
    </row>
    <row r="43" spans="2:24" s="959" customFormat="1">
      <c r="B43" s="517"/>
      <c r="C43" s="516"/>
      <c r="D43" s="511"/>
      <c r="E43" s="510"/>
      <c r="F43" s="510"/>
      <c r="G43" s="508">
        <f t="shared" ref="G43:G49" si="5">SUM(E43+F43)</f>
        <v>0</v>
      </c>
      <c r="H43" s="519"/>
      <c r="I43" s="515"/>
      <c r="J43" s="515"/>
      <c r="K43" s="515"/>
      <c r="L43" s="515"/>
      <c r="M43" s="515"/>
      <c r="N43" s="506" t="str">
        <f>IF(H43="","",(IFERROR(VLOOKUP($H43,【選択肢】!$K$3:$O$81,2,)," ")&amp;IF(I43="","",","&amp;IFERROR(VLOOKUP($I43,【選択肢】!$K$3:$O$81,2,)," ")&amp;IF(J43="","",","&amp;IFERROR(VLOOKUP($J43,【選択肢】!$K$3:$O$81,2,)," ")&amp;IF(K43="","",","&amp;IFERROR(VLOOKUP($K43,【選択肢】!$K$3:$O$81,2,)," ")&amp;IF(L43="","",","&amp;IFERROR(VLOOKUP($L43,【選択肢】!$K$3:$O$81,2,)," ")&amp;IF(M43="","",","&amp;IFERROR(VLOOKUP($M43,【選択肢】!$K$3:$O$81,2,)," "))))))))</f>
        <v/>
      </c>
      <c r="O43" s="506" t="str">
        <f>IF(H43="","",(IFERROR(VLOOKUP($H43,【選択肢】!$K$3:$O$81,4,)," ")&amp;IF(I43="","",","&amp;IFERROR(VLOOKUP($I43,【選択肢】!$K$3:$O$81,4,)," ")&amp;IF(J43="","",","&amp;IFERROR(VLOOKUP($J43,【選択肢】!$K$3:$O$81,4,)," ")&amp;IF(K43="","",","&amp;IFERROR(VLOOKUP($K43,【選択肢】!$K$3:$O$81,4,)," ")&amp;IF(L43="","",","&amp;IFERROR(VLOOKUP($L43,【選択肢】!$K$3:$O$81,4,)," ")&amp;IF(M43="","",","&amp;IFERROR(VLOOKUP($M43,【選択肢】!$K$3:$O$81,4,)," "))))))))</f>
        <v/>
      </c>
      <c r="P43" s="506" t="str">
        <f>IF(H43="","",(IFERROR(VLOOKUP($H43,【選択肢】!$K$3:$O$81,5,)," ")&amp;IF(I43="","",","&amp;IFERROR(VLOOKUP($I43,【選択肢】!$K$3:$O$81,5,)," ")&amp;IF(J43="","",","&amp;IFERROR(VLOOKUP($J43,【選択肢】!$K$3:$O$81,5,)," ")&amp;IF(K43="","",","&amp;IFERROR(VLOOKUP($K43,【選択肢】!$K$3:$O$81,5,)," ")&amp;IF(L43="","",","&amp;IFERROR(VLOOKUP($L43,【選択肢】!$K$3:$O$81,5,)," ")&amp;IF(M43="","",","&amp;IFERROR(VLOOKUP($M43,【選択肢】!$K$3:$O$81,5,)," "))))))))</f>
        <v/>
      </c>
      <c r="Q43" s="505"/>
      <c r="R43" s="495"/>
      <c r="S43" s="494"/>
      <c r="T43" s="494"/>
      <c r="U43" s="494"/>
      <c r="V43" s="494"/>
      <c r="W43" s="494"/>
      <c r="X43" s="494"/>
    </row>
    <row r="44" spans="2:24" s="959" customFormat="1">
      <c r="B44" s="517"/>
      <c r="C44" s="516"/>
      <c r="D44" s="511"/>
      <c r="E44" s="510"/>
      <c r="F44" s="510"/>
      <c r="G44" s="508">
        <f t="shared" si="5"/>
        <v>0</v>
      </c>
      <c r="H44" s="519"/>
      <c r="I44" s="515"/>
      <c r="J44" s="515"/>
      <c r="K44" s="515"/>
      <c r="L44" s="515"/>
      <c r="M44" s="515"/>
      <c r="N44" s="506" t="str">
        <f>IF(H44="","",(IFERROR(VLOOKUP($H44,【選択肢】!$K$3:$O$81,2,)," ")&amp;IF(I44="","",","&amp;IFERROR(VLOOKUP($I44,【選択肢】!$K$3:$O$81,2,)," ")&amp;IF(J44="","",","&amp;IFERROR(VLOOKUP($J44,【選択肢】!$K$3:$O$81,2,)," ")&amp;IF(K44="","",","&amp;IFERROR(VLOOKUP($K44,【選択肢】!$K$3:$O$81,2,)," ")&amp;IF(L44="","",","&amp;IFERROR(VLOOKUP($L44,【選択肢】!$K$3:$O$81,2,)," ")&amp;IF(M44="","",","&amp;IFERROR(VLOOKUP($M44,【選択肢】!$K$3:$O$81,2,)," "))))))))</f>
        <v/>
      </c>
      <c r="O44" s="506" t="str">
        <f>IF(H44="","",(IFERROR(VLOOKUP($H44,【選択肢】!$K$3:$O$81,4,)," ")&amp;IF(I44="","",","&amp;IFERROR(VLOOKUP($I44,【選択肢】!$K$3:$O$81,4,)," ")&amp;IF(J44="","",","&amp;IFERROR(VLOOKUP($J44,【選択肢】!$K$3:$O$81,4,)," ")&amp;IF(K44="","",","&amp;IFERROR(VLOOKUP($K44,【選択肢】!$K$3:$O$81,4,)," ")&amp;IF(L44="","",","&amp;IFERROR(VLOOKUP($L44,【選択肢】!$K$3:$O$81,4,)," ")&amp;IF(M44="","",","&amp;IFERROR(VLOOKUP($M44,【選択肢】!$K$3:$O$81,4,)," "))))))))</f>
        <v/>
      </c>
      <c r="P44" s="506" t="str">
        <f>IF(H44="","",(IFERROR(VLOOKUP($H44,【選択肢】!$K$3:$O$81,5,)," ")&amp;IF(I44="","",","&amp;IFERROR(VLOOKUP($I44,【選択肢】!$K$3:$O$81,5,)," ")&amp;IF(J44="","",","&amp;IFERROR(VLOOKUP($J44,【選択肢】!$K$3:$O$81,5,)," ")&amp;IF(K44="","",","&amp;IFERROR(VLOOKUP($K44,【選択肢】!$K$3:$O$81,5,)," ")&amp;IF(L44="","",","&amp;IFERROR(VLOOKUP($L44,【選択肢】!$K$3:$O$81,5,)," ")&amp;IF(M44="","",","&amp;IFERROR(VLOOKUP($M44,【選択肢】!$K$3:$O$81,5,)," "))))))))</f>
        <v/>
      </c>
      <c r="Q44" s="505"/>
      <c r="R44" s="495"/>
      <c r="S44" s="494"/>
      <c r="T44" s="494"/>
      <c r="U44" s="494"/>
      <c r="V44" s="494"/>
      <c r="W44" s="494"/>
      <c r="X44" s="494"/>
    </row>
    <row r="45" spans="2:24" s="959" customFormat="1">
      <c r="B45" s="517"/>
      <c r="C45" s="516"/>
      <c r="D45" s="511"/>
      <c r="E45" s="510"/>
      <c r="F45" s="510"/>
      <c r="G45" s="508">
        <f t="shared" si="5"/>
        <v>0</v>
      </c>
      <c r="H45" s="519"/>
      <c r="I45" s="515"/>
      <c r="J45" s="515"/>
      <c r="K45" s="515"/>
      <c r="L45" s="515"/>
      <c r="M45" s="515"/>
      <c r="N45" s="506" t="str">
        <f>IF(H45="","",(IFERROR(VLOOKUP($H45,【選択肢】!$K$3:$O$81,2,)," ")&amp;IF(I45="","",","&amp;IFERROR(VLOOKUP($I45,【選択肢】!$K$3:$O$81,2,)," ")&amp;IF(J45="","",","&amp;IFERROR(VLOOKUP($J45,【選択肢】!$K$3:$O$81,2,)," ")&amp;IF(K45="","",","&amp;IFERROR(VLOOKUP($K45,【選択肢】!$K$3:$O$81,2,)," ")&amp;IF(L45="","",","&amp;IFERROR(VLOOKUP($L45,【選択肢】!$K$3:$O$81,2,)," ")&amp;IF(M45="","",","&amp;IFERROR(VLOOKUP($M45,【選択肢】!$K$3:$O$81,2,)," "))))))))</f>
        <v/>
      </c>
      <c r="O45" s="506" t="str">
        <f>IF(H45="","",(IFERROR(VLOOKUP($H45,【選択肢】!$K$3:$O$81,4,)," ")&amp;IF(I45="","",","&amp;IFERROR(VLOOKUP($I45,【選択肢】!$K$3:$O$81,4,)," ")&amp;IF(J45="","",","&amp;IFERROR(VLOOKUP($J45,【選択肢】!$K$3:$O$81,4,)," ")&amp;IF(K45="","",","&amp;IFERROR(VLOOKUP($K45,【選択肢】!$K$3:$O$81,4,)," ")&amp;IF(L45="","",","&amp;IFERROR(VLOOKUP($L45,【選択肢】!$K$3:$O$81,4,)," ")&amp;IF(M45="","",","&amp;IFERROR(VLOOKUP($M45,【選択肢】!$K$3:$O$81,4,)," "))))))))</f>
        <v/>
      </c>
      <c r="P45" s="506" t="str">
        <f>IF(H45="","",(IFERROR(VLOOKUP($H45,【選択肢】!$K$3:$O$81,5,)," ")&amp;IF(I45="","",","&amp;IFERROR(VLOOKUP($I45,【選択肢】!$K$3:$O$81,5,)," ")&amp;IF(J45="","",","&amp;IFERROR(VLOOKUP($J45,【選択肢】!$K$3:$O$81,5,)," ")&amp;IF(K45="","",","&amp;IFERROR(VLOOKUP($K45,【選択肢】!$K$3:$O$81,5,)," ")&amp;IF(L45="","",","&amp;IFERROR(VLOOKUP($L45,【選択肢】!$K$3:$O$81,5,)," ")&amp;IF(M45="","",","&amp;IFERROR(VLOOKUP($M45,【選択肢】!$K$3:$O$81,5,)," "))))))))</f>
        <v/>
      </c>
      <c r="Q45" s="505"/>
      <c r="R45" s="495"/>
      <c r="S45" s="494"/>
      <c r="T45" s="494"/>
      <c r="U45" s="494"/>
      <c r="V45" s="494"/>
      <c r="W45" s="494"/>
      <c r="X45" s="494"/>
    </row>
    <row r="46" spans="2:24" s="959" customFormat="1">
      <c r="B46" s="513"/>
      <c r="C46" s="512"/>
      <c r="D46" s="511"/>
      <c r="E46" s="510"/>
      <c r="F46" s="509"/>
      <c r="G46" s="508">
        <f t="shared" si="5"/>
        <v>0</v>
      </c>
      <c r="H46" s="519"/>
      <c r="I46" s="507"/>
      <c r="J46" s="507"/>
      <c r="K46" s="507"/>
      <c r="L46" s="507"/>
      <c r="M46" s="507"/>
      <c r="N46" s="506" t="str">
        <f>IF(H46="","",(IFERROR(VLOOKUP($H46,【選択肢】!$K$3:$O$81,2,)," ")&amp;IF(I46="","",","&amp;IFERROR(VLOOKUP($I46,【選択肢】!$K$3:$O$81,2,)," ")&amp;IF(J46="","",","&amp;IFERROR(VLOOKUP($J46,【選択肢】!$K$3:$O$81,2,)," ")&amp;IF(K46="","",","&amp;IFERROR(VLOOKUP($K46,【選択肢】!$K$3:$O$81,2,)," ")&amp;IF(L46="","",","&amp;IFERROR(VLOOKUP($L46,【選択肢】!$K$3:$O$81,2,)," ")&amp;IF(M46="","",","&amp;IFERROR(VLOOKUP($M46,【選択肢】!$K$3:$O$81,2,)," "))))))))</f>
        <v/>
      </c>
      <c r="O46" s="506" t="str">
        <f>IF(H46="","",(IFERROR(VLOOKUP($H46,【選択肢】!$K$3:$O$81,4,)," ")&amp;IF(I46="","",","&amp;IFERROR(VLOOKUP($I46,【選択肢】!$K$3:$O$81,4,)," ")&amp;IF(J46="","",","&amp;IFERROR(VLOOKUP($J46,【選択肢】!$K$3:$O$81,4,)," ")&amp;IF(K46="","",","&amp;IFERROR(VLOOKUP($K46,【選択肢】!$K$3:$O$81,4,)," ")&amp;IF(L46="","",","&amp;IFERROR(VLOOKUP($L46,【選択肢】!$K$3:$O$81,4,)," ")&amp;IF(M46="","",","&amp;IFERROR(VLOOKUP($M46,【選択肢】!$K$3:$O$81,4,)," "))))))))</f>
        <v/>
      </c>
      <c r="P46" s="506" t="str">
        <f>IF(H46="","",(IFERROR(VLOOKUP($H46,【選択肢】!$K$3:$O$81,5,)," ")&amp;IF(I46="","",","&amp;IFERROR(VLOOKUP($I46,【選択肢】!$K$3:$O$81,5,)," ")&amp;IF(J46="","",","&amp;IFERROR(VLOOKUP($J46,【選択肢】!$K$3:$O$81,5,)," ")&amp;IF(K46="","",","&amp;IFERROR(VLOOKUP($K46,【選択肢】!$K$3:$O$81,5,)," ")&amp;IF(L46="","",","&amp;IFERROR(VLOOKUP($L46,【選択肢】!$K$3:$O$81,5,)," ")&amp;IF(M46="","",","&amp;IFERROR(VLOOKUP($M46,【選択肢】!$K$3:$O$81,5,)," "))))))))</f>
        <v/>
      </c>
      <c r="Q46" s="505"/>
      <c r="R46" s="495"/>
      <c r="S46" s="494"/>
      <c r="T46" s="494"/>
      <c r="U46" s="494"/>
      <c r="V46" s="494"/>
      <c r="W46" s="494"/>
      <c r="X46" s="494"/>
    </row>
    <row r="47" spans="2:24" s="959" customFormat="1">
      <c r="B47" s="517"/>
      <c r="C47" s="516"/>
      <c r="D47" s="511"/>
      <c r="E47" s="510"/>
      <c r="F47" s="510"/>
      <c r="G47" s="508">
        <f t="shared" si="5"/>
        <v>0</v>
      </c>
      <c r="H47" s="519"/>
      <c r="I47" s="515"/>
      <c r="J47" s="515"/>
      <c r="K47" s="515"/>
      <c r="L47" s="515"/>
      <c r="M47" s="515"/>
      <c r="N47" s="506" t="str">
        <f>IF(H47="","",(IFERROR(VLOOKUP($H47,【選択肢】!$K$3:$O$81,2,)," ")&amp;IF(I47="","",","&amp;IFERROR(VLOOKUP($I47,【選択肢】!$K$3:$O$81,2,)," ")&amp;IF(J47="","",","&amp;IFERROR(VLOOKUP($J47,【選択肢】!$K$3:$O$81,2,)," ")&amp;IF(K47="","",","&amp;IFERROR(VLOOKUP($K47,【選択肢】!$K$3:$O$81,2,)," ")&amp;IF(L47="","",","&amp;IFERROR(VLOOKUP($L47,【選択肢】!$K$3:$O$81,2,)," ")&amp;IF(M47="","",","&amp;IFERROR(VLOOKUP($M47,【選択肢】!$K$3:$O$81,2,)," "))))))))</f>
        <v/>
      </c>
      <c r="O47" s="506" t="str">
        <f>IF(H47="","",(IFERROR(VLOOKUP($H47,【選択肢】!$K$3:$O$81,4,)," ")&amp;IF(I47="","",","&amp;IFERROR(VLOOKUP($I47,【選択肢】!$K$3:$O$81,4,)," ")&amp;IF(J47="","",","&amp;IFERROR(VLOOKUP($J47,【選択肢】!$K$3:$O$81,4,)," ")&amp;IF(K47="","",","&amp;IFERROR(VLOOKUP($K47,【選択肢】!$K$3:$O$81,4,)," ")&amp;IF(L47="","",","&amp;IFERROR(VLOOKUP($L47,【選択肢】!$K$3:$O$81,4,)," ")&amp;IF(M47="","",","&amp;IFERROR(VLOOKUP($M47,【選択肢】!$K$3:$O$81,4,)," "))))))))</f>
        <v/>
      </c>
      <c r="P47" s="506" t="str">
        <f>IF(H47="","",(IFERROR(VLOOKUP($H47,【選択肢】!$K$3:$O$81,5,)," ")&amp;IF(I47="","",","&amp;IFERROR(VLOOKUP($I47,【選択肢】!$K$3:$O$81,5,)," ")&amp;IF(J47="","",","&amp;IFERROR(VLOOKUP($J47,【選択肢】!$K$3:$O$81,5,)," ")&amp;IF(K47="","",","&amp;IFERROR(VLOOKUP($K47,【選択肢】!$K$3:$O$81,5,)," ")&amp;IF(L47="","",","&amp;IFERROR(VLOOKUP($L47,【選択肢】!$K$3:$O$81,5,)," ")&amp;IF(M47="","",","&amp;IFERROR(VLOOKUP($M47,【選択肢】!$K$3:$O$81,5,)," "))))))))</f>
        <v/>
      </c>
      <c r="Q47" s="505"/>
      <c r="R47" s="495"/>
      <c r="S47" s="494"/>
      <c r="T47" s="494"/>
      <c r="U47" s="494"/>
      <c r="V47" s="494"/>
      <c r="W47" s="494"/>
      <c r="X47" s="494"/>
    </row>
    <row r="48" spans="2:24" s="959" customFormat="1">
      <c r="B48" s="517"/>
      <c r="C48" s="516"/>
      <c r="D48" s="511"/>
      <c r="E48" s="510"/>
      <c r="F48" s="510"/>
      <c r="G48" s="508">
        <f t="shared" si="5"/>
        <v>0</v>
      </c>
      <c r="H48" s="519"/>
      <c r="I48" s="515"/>
      <c r="J48" s="515"/>
      <c r="K48" s="515"/>
      <c r="L48" s="515"/>
      <c r="M48" s="515"/>
      <c r="N48" s="506" t="str">
        <f>IF(H48="","",(IFERROR(VLOOKUP($H48,【選択肢】!$K$3:$O$81,2,)," ")&amp;IF(I48="","",","&amp;IFERROR(VLOOKUP($I48,【選択肢】!$K$3:$O$81,2,)," ")&amp;IF(J48="","",","&amp;IFERROR(VLOOKUP($J48,【選択肢】!$K$3:$O$81,2,)," ")&amp;IF(K48="","",","&amp;IFERROR(VLOOKUP($K48,【選択肢】!$K$3:$O$81,2,)," ")&amp;IF(L48="","",","&amp;IFERROR(VLOOKUP($L48,【選択肢】!$K$3:$O$81,2,)," ")&amp;IF(M48="","",","&amp;IFERROR(VLOOKUP($M48,【選択肢】!$K$3:$O$81,2,)," "))))))))</f>
        <v/>
      </c>
      <c r="O48" s="506" t="str">
        <f>IF(H48="","",(IFERROR(VLOOKUP($H48,【選択肢】!$K$3:$O$81,4,)," ")&amp;IF(I48="","",","&amp;IFERROR(VLOOKUP($I48,【選択肢】!$K$3:$O$81,4,)," ")&amp;IF(J48="","",","&amp;IFERROR(VLOOKUP($J48,【選択肢】!$K$3:$O$81,4,)," ")&amp;IF(K48="","",","&amp;IFERROR(VLOOKUP($K48,【選択肢】!$K$3:$O$81,4,)," ")&amp;IF(L48="","",","&amp;IFERROR(VLOOKUP($L48,【選択肢】!$K$3:$O$81,4,)," ")&amp;IF(M48="","",","&amp;IFERROR(VLOOKUP($M48,【選択肢】!$K$3:$O$81,4,)," "))))))))</f>
        <v/>
      </c>
      <c r="P48" s="506" t="str">
        <f>IF(H48="","",(IFERROR(VLOOKUP($H48,【選択肢】!$K$3:$O$81,5,)," ")&amp;IF(I48="","",","&amp;IFERROR(VLOOKUP($I48,【選択肢】!$K$3:$O$81,5,)," ")&amp;IF(J48="","",","&amp;IFERROR(VLOOKUP($J48,【選択肢】!$K$3:$O$81,5,)," ")&amp;IF(K48="","",","&amp;IFERROR(VLOOKUP($K48,【選択肢】!$K$3:$O$81,5,)," ")&amp;IF(L48="","",","&amp;IFERROR(VLOOKUP($L48,【選択肢】!$K$3:$O$81,5,)," ")&amp;IF(M48="","",","&amp;IFERROR(VLOOKUP($M48,【選択肢】!$K$3:$O$81,5,)," "))))))))</f>
        <v/>
      </c>
      <c r="Q48" s="505"/>
      <c r="R48" s="495"/>
      <c r="S48" s="494"/>
      <c r="T48" s="494"/>
      <c r="U48" s="494"/>
      <c r="V48" s="494"/>
      <c r="W48" s="494"/>
      <c r="X48" s="494"/>
    </row>
    <row r="49" spans="2:24" s="959" customFormat="1">
      <c r="B49" s="517"/>
      <c r="C49" s="516"/>
      <c r="D49" s="511"/>
      <c r="E49" s="510"/>
      <c r="F49" s="510"/>
      <c r="G49" s="508">
        <f t="shared" si="5"/>
        <v>0</v>
      </c>
      <c r="H49" s="519"/>
      <c r="I49" s="515"/>
      <c r="J49" s="515"/>
      <c r="K49" s="515"/>
      <c r="L49" s="515"/>
      <c r="M49" s="515"/>
      <c r="N49" s="506" t="str">
        <f>IF(H49="","",(IFERROR(VLOOKUP($H49,【選択肢】!$K$3:$O$81,2,)," ")&amp;IF(I49="","",","&amp;IFERROR(VLOOKUP($I49,【選択肢】!$K$3:$O$81,2,)," ")&amp;IF(J49="","",","&amp;IFERROR(VLOOKUP($J49,【選択肢】!$K$3:$O$81,2,)," ")&amp;IF(K49="","",","&amp;IFERROR(VLOOKUP($K49,【選択肢】!$K$3:$O$81,2,)," ")&amp;IF(L49="","",","&amp;IFERROR(VLOOKUP($L49,【選択肢】!$K$3:$O$81,2,)," ")&amp;IF(M49="","",","&amp;IFERROR(VLOOKUP($M49,【選択肢】!$K$3:$O$81,2,)," "))))))))</f>
        <v/>
      </c>
      <c r="O49" s="506" t="str">
        <f>IF(H49="","",(IFERROR(VLOOKUP($H49,【選択肢】!$K$3:$O$81,4,)," ")&amp;IF(I49="","",","&amp;IFERROR(VLOOKUP($I49,【選択肢】!$K$3:$O$81,4,)," ")&amp;IF(J49="","",","&amp;IFERROR(VLOOKUP($J49,【選択肢】!$K$3:$O$81,4,)," ")&amp;IF(K49="","",","&amp;IFERROR(VLOOKUP($K49,【選択肢】!$K$3:$O$81,4,)," ")&amp;IF(L49="","",","&amp;IFERROR(VLOOKUP($L49,【選択肢】!$K$3:$O$81,4,)," ")&amp;IF(M49="","",","&amp;IFERROR(VLOOKUP($M49,【選択肢】!$K$3:$O$81,4,)," "))))))))</f>
        <v/>
      </c>
      <c r="P49" s="506" t="str">
        <f>IF(H49="","",(IFERROR(VLOOKUP($H49,【選択肢】!$K$3:$O$81,5,)," ")&amp;IF(I49="","",","&amp;IFERROR(VLOOKUP($I49,【選択肢】!$K$3:$O$81,5,)," ")&amp;IF(J49="","",","&amp;IFERROR(VLOOKUP($J49,【選択肢】!$K$3:$O$81,5,)," ")&amp;IF(K49="","",","&amp;IFERROR(VLOOKUP($K49,【選択肢】!$K$3:$O$81,5,)," ")&amp;IF(L49="","",","&amp;IFERROR(VLOOKUP($L49,【選択肢】!$K$3:$O$81,5,)," ")&amp;IF(M49="","",","&amp;IFERROR(VLOOKUP($M49,【選択肢】!$K$3:$O$81,5,)," "))))))))</f>
        <v/>
      </c>
      <c r="Q49" s="505"/>
      <c r="R49" s="495"/>
      <c r="S49" s="494"/>
      <c r="T49" s="494"/>
      <c r="U49" s="494"/>
      <c r="V49" s="494"/>
      <c r="W49" s="494"/>
      <c r="X49" s="494"/>
    </row>
    <row r="50" spans="2:24" s="959" customFormat="1">
      <c r="B50" s="513"/>
      <c r="C50" s="512"/>
      <c r="D50" s="511"/>
      <c r="E50" s="510"/>
      <c r="F50" s="509"/>
      <c r="G50" s="508">
        <f t="shared" ref="G50" si="6">SUM(E50+F50)</f>
        <v>0</v>
      </c>
      <c r="H50" s="519"/>
      <c r="I50" s="507"/>
      <c r="J50" s="507"/>
      <c r="K50" s="507"/>
      <c r="L50" s="507"/>
      <c r="M50" s="507"/>
      <c r="N50" s="506" t="str">
        <f>IF(H50="","",(IFERROR(VLOOKUP($H50,【選択肢】!$K$3:$O$81,2,)," ")&amp;IF(I50="","",","&amp;IFERROR(VLOOKUP($I50,【選択肢】!$K$3:$O$81,2,)," ")&amp;IF(J50="","",","&amp;IFERROR(VLOOKUP($J50,【選択肢】!$K$3:$O$81,2,)," ")&amp;IF(K50="","",","&amp;IFERROR(VLOOKUP($K50,【選択肢】!$K$3:$O$81,2,)," ")&amp;IF(L50="","",","&amp;IFERROR(VLOOKUP($L50,【選択肢】!$K$3:$O$81,2,)," ")&amp;IF(M50="","",","&amp;IFERROR(VLOOKUP($M50,【選択肢】!$K$3:$O$81,2,)," "))))))))</f>
        <v/>
      </c>
      <c r="O50" s="506" t="str">
        <f>IF(H50="","",(IFERROR(VLOOKUP($H50,【選択肢】!$K$3:$O$81,4,)," ")&amp;IF(I50="","",","&amp;IFERROR(VLOOKUP($I50,【選択肢】!$K$3:$O$81,4,)," ")&amp;IF(J50="","",","&amp;IFERROR(VLOOKUP($J50,【選択肢】!$K$3:$O$81,4,)," ")&amp;IF(K50="","",","&amp;IFERROR(VLOOKUP($K50,【選択肢】!$K$3:$O$81,4,)," ")&amp;IF(L50="","",","&amp;IFERROR(VLOOKUP($L50,【選択肢】!$K$3:$O$81,4,)," ")&amp;IF(M50="","",","&amp;IFERROR(VLOOKUP($M50,【選択肢】!$K$3:$O$81,4,)," "))))))))</f>
        <v/>
      </c>
      <c r="P50" s="506" t="str">
        <f>IF(H50="","",(IFERROR(VLOOKUP($H50,【選択肢】!$K$3:$O$81,5,)," ")&amp;IF(I50="","",","&amp;IFERROR(VLOOKUP($I50,【選択肢】!$K$3:$O$81,5,)," ")&amp;IF(J50="","",","&amp;IFERROR(VLOOKUP($J50,【選択肢】!$K$3:$O$81,5,)," ")&amp;IF(K50="","",","&amp;IFERROR(VLOOKUP($K50,【選択肢】!$K$3:$O$81,5,)," ")&amp;IF(L50="","",","&amp;IFERROR(VLOOKUP($L50,【選択肢】!$K$3:$O$81,5,)," ")&amp;IF(M50="","",","&amp;IFERROR(VLOOKUP($M50,【選択肢】!$K$3:$O$81,5,)," "))))))))</f>
        <v/>
      </c>
      <c r="Q50" s="505"/>
      <c r="R50" s="495"/>
      <c r="S50" s="494"/>
      <c r="T50" s="494"/>
      <c r="U50" s="494"/>
      <c r="V50" s="494"/>
      <c r="W50" s="494"/>
      <c r="X50" s="494"/>
    </row>
    <row r="51" spans="2:24" ht="26.25" customHeight="1">
      <c r="B51" s="504"/>
      <c r="C51" s="503"/>
      <c r="D51" s="502"/>
      <c r="E51" s="501"/>
      <c r="F51" s="500" t="s">
        <v>196</v>
      </c>
      <c r="G51" s="499"/>
      <c r="H51" s="498"/>
      <c r="I51" s="498"/>
      <c r="J51" s="498"/>
      <c r="K51" s="498"/>
      <c r="L51" s="498"/>
      <c r="M51" s="498"/>
      <c r="N51" s="497" t="str">
        <f>IF(H51="","",(IFERROR(VLOOKUP($H51,【選択肢】!$K$3:$O$81,2,)," ")&amp;IF(I51="","",","&amp;IFERROR(VLOOKUP($I51,【選択肢】!$K$3:$O$81,2,)," ")&amp;IF(J51="","",","&amp;IFERROR(VLOOKUP($J51,【選択肢】!$K$3:$O$81,2,)," ")&amp;IF(K51="","",","&amp;IFERROR(VLOOKUP($K51,【選択肢】!$K$3:$O$81,2,)," ")&amp;IF(L51="","",","&amp;IFERROR(VLOOKUP($L51,【選択肢】!$K$3:$O$81,2,)," ")&amp;IF(M51="","",","&amp;IFERROR(VLOOKUP($M51,【選択肢】!$K$3:$O$81,2,)," "))))))))</f>
        <v/>
      </c>
      <c r="O51" s="497" t="str">
        <f>IF(H51="","",(IFERROR(VLOOKUP($H51,【選択肢】!$K$3:$O$81,4,)," ")&amp;IF(I51="","",","&amp;IFERROR(VLOOKUP($I51,【選択肢】!$K$3:$O$81,4,)," ")&amp;IF(J51="","",","&amp;IFERROR(VLOOKUP($J51,【選択肢】!$K$3:$O$81,4,)," ")&amp;IF(K51="","",","&amp;IFERROR(VLOOKUP($K51,【選択肢】!$K$3:$O$81,4,)," ")&amp;IF(L51="","",","&amp;IFERROR(VLOOKUP($L51,【選択肢】!$K$3:$O$81,4,)," ")&amp;IF(M51="","",","&amp;IFERROR(VLOOKUP($M51,【選択肢】!$K$3:$O$81,4,)," "))))))))</f>
        <v/>
      </c>
      <c r="P51" s="497" t="str">
        <f>IF(H51="","",(IFERROR(VLOOKUP($H51,【選択肢】!$K$3:$O$81,5,)," ")&amp;IF(I51="","",","&amp;IFERROR(VLOOKUP($I51,【選択肢】!$K$3:$O$81,5,)," ")&amp;IF(J51="","",","&amp;IFERROR(VLOOKUP($J51,【選択肢】!$K$3:$O$81,5,)," ")&amp;IF(K51="","",","&amp;IFERROR(VLOOKUP($K51,【選択肢】!$K$3:$O$81,5,)," ")&amp;IF(L51="","",","&amp;IFERROR(VLOOKUP($L51,【選択肢】!$K$3:$O$81,5,)," ")&amp;IF(M51="","",","&amp;IFERROR(VLOOKUP($M51,【選択肢】!$K$3:$O$81,5,)," "))))))))</f>
        <v/>
      </c>
      <c r="Q51" s="496"/>
      <c r="R51" s="495"/>
      <c r="S51" s="494"/>
      <c r="T51" s="494"/>
      <c r="U51" s="494"/>
      <c r="V51" s="494"/>
      <c r="W51" s="494"/>
      <c r="X51" s="494"/>
    </row>
    <row r="52" spans="2:24" ht="18" customHeight="1">
      <c r="B52" s="488"/>
      <c r="C52" s="487"/>
      <c r="D52" s="486"/>
      <c r="E52" s="485"/>
      <c r="F52" s="485"/>
      <c r="G52" s="484"/>
      <c r="H52" s="483"/>
      <c r="I52" s="483"/>
      <c r="J52" s="483"/>
      <c r="K52" s="483"/>
      <c r="L52" s="483"/>
      <c r="M52" s="483"/>
      <c r="N52" s="482"/>
      <c r="O52" s="481"/>
      <c r="P52" s="480"/>
      <c r="Q52" s="477"/>
    </row>
    <row r="53" spans="2:24" ht="34.5" customHeight="1">
      <c r="B53" s="488"/>
      <c r="C53" s="487"/>
      <c r="D53" s="486"/>
      <c r="E53" s="493" t="s">
        <v>247</v>
      </c>
      <c r="F53" s="492" t="s">
        <v>251</v>
      </c>
      <c r="G53" s="491" t="s">
        <v>75</v>
      </c>
      <c r="H53" s="483"/>
      <c r="I53" s="483"/>
      <c r="J53" s="483"/>
      <c r="K53" s="483"/>
      <c r="L53" s="483"/>
      <c r="M53" s="483"/>
      <c r="N53" s="482"/>
      <c r="O53" s="481"/>
      <c r="P53" s="480"/>
      <c r="Q53" s="477"/>
    </row>
    <row r="54" spans="2:24" ht="33" customHeight="1">
      <c r="B54" s="1720" t="s">
        <v>712</v>
      </c>
      <c r="C54" s="1720"/>
      <c r="D54" s="1720"/>
      <c r="E54" s="490">
        <f>MAX(E9:E51)</f>
        <v>0</v>
      </c>
      <c r="F54" s="490">
        <f>MAX(F9:F51)</f>
        <v>0</v>
      </c>
      <c r="G54" s="489">
        <f>SUM(E54+F54)</f>
        <v>0</v>
      </c>
      <c r="H54" s="483"/>
      <c r="I54" s="483"/>
      <c r="J54" s="483"/>
      <c r="K54" s="483"/>
      <c r="L54" s="483"/>
      <c r="M54" s="483"/>
      <c r="N54" s="482"/>
      <c r="O54" s="481"/>
      <c r="P54" s="480"/>
      <c r="Q54" s="477"/>
    </row>
    <row r="55" spans="2:24" ht="33" customHeight="1">
      <c r="B55" s="488"/>
      <c r="C55" s="487"/>
      <c r="D55" s="486"/>
      <c r="E55" s="485"/>
      <c r="F55" s="485"/>
      <c r="G55" s="484"/>
      <c r="H55" s="483"/>
      <c r="I55" s="483"/>
      <c r="J55" s="483"/>
      <c r="K55" s="483"/>
      <c r="L55" s="483"/>
      <c r="M55" s="483"/>
      <c r="N55" s="482"/>
      <c r="O55" s="481"/>
      <c r="P55" s="480"/>
      <c r="Q55" s="477"/>
    </row>
    <row r="56" spans="2:24" ht="18" customHeight="1">
      <c r="B56" s="1721"/>
      <c r="C56" s="1722"/>
      <c r="D56" s="1723"/>
      <c r="E56" s="479"/>
      <c r="F56" s="479"/>
      <c r="G56" s="479"/>
      <c r="H56" s="479"/>
      <c r="I56" s="479"/>
      <c r="J56" s="479"/>
      <c r="K56" s="479"/>
      <c r="L56" s="479"/>
      <c r="M56" s="479"/>
      <c r="N56" s="478"/>
      <c r="O56" s="477"/>
      <c r="P56" s="1724"/>
      <c r="Q56" s="1717"/>
    </row>
    <row r="57" spans="2:24" ht="18" customHeight="1">
      <c r="B57" s="1721"/>
      <c r="C57" s="1722"/>
      <c r="D57" s="1723"/>
      <c r="E57" s="479"/>
      <c r="F57" s="479"/>
      <c r="G57" s="479"/>
      <c r="H57" s="479"/>
      <c r="I57" s="479"/>
      <c r="J57" s="479"/>
      <c r="K57" s="479"/>
      <c r="L57" s="479"/>
      <c r="M57" s="479"/>
      <c r="N57" s="478"/>
      <c r="P57" s="1724"/>
      <c r="Q57" s="1717"/>
    </row>
    <row r="58" spans="2:24" ht="18" customHeight="1">
      <c r="B58" s="1721"/>
      <c r="C58" s="1722"/>
      <c r="D58" s="1723"/>
      <c r="E58" s="479"/>
      <c r="F58" s="479"/>
      <c r="G58" s="479"/>
      <c r="H58" s="479"/>
      <c r="I58" s="479"/>
      <c r="J58" s="479"/>
      <c r="K58" s="479"/>
      <c r="L58" s="479"/>
      <c r="M58" s="479"/>
      <c r="N58" s="478"/>
      <c r="O58" s="477"/>
      <c r="P58" s="1724"/>
      <c r="Q58" s="1717"/>
    </row>
    <row r="59" spans="2:24" ht="18" customHeight="1">
      <c r="B59" s="1721"/>
      <c r="C59" s="1722"/>
      <c r="D59" s="1723"/>
      <c r="E59" s="479"/>
      <c r="F59" s="479"/>
      <c r="G59" s="479"/>
      <c r="H59" s="479"/>
      <c r="I59" s="479"/>
      <c r="J59" s="479"/>
      <c r="K59" s="479"/>
      <c r="L59" s="479"/>
      <c r="M59" s="479"/>
      <c r="N59" s="478"/>
      <c r="O59" s="477"/>
      <c r="P59" s="1724"/>
      <c r="Q59" s="1717"/>
    </row>
    <row r="60" spans="2:24" ht="18" customHeight="1">
      <c r="B60" s="1721"/>
      <c r="C60" s="1722"/>
      <c r="D60" s="1723"/>
      <c r="E60" s="479"/>
      <c r="F60" s="479"/>
      <c r="G60" s="479"/>
      <c r="H60" s="479"/>
      <c r="I60" s="479"/>
      <c r="J60" s="479"/>
      <c r="K60" s="479"/>
      <c r="L60" s="479"/>
      <c r="M60" s="479"/>
      <c r="N60" s="478"/>
      <c r="P60" s="1724"/>
      <c r="Q60" s="1717"/>
    </row>
    <row r="61" spans="2:24" ht="18" customHeight="1">
      <c r="B61" s="1721"/>
      <c r="C61" s="1722"/>
      <c r="D61" s="1723"/>
      <c r="E61" s="479"/>
      <c r="F61" s="479"/>
      <c r="G61" s="479"/>
      <c r="H61" s="479"/>
      <c r="I61" s="479"/>
      <c r="J61" s="479"/>
      <c r="K61" s="479"/>
      <c r="L61" s="479"/>
      <c r="M61" s="479"/>
      <c r="N61" s="478"/>
      <c r="O61" s="477"/>
      <c r="P61" s="1724"/>
      <c r="Q61" s="1717"/>
    </row>
    <row r="62" spans="2:24" ht="18" customHeight="1">
      <c r="B62" s="1721"/>
      <c r="C62" s="1722"/>
      <c r="D62" s="1723"/>
      <c r="E62" s="479"/>
      <c r="F62" s="479"/>
      <c r="G62" s="479"/>
      <c r="H62" s="479"/>
      <c r="I62" s="479"/>
      <c r="J62" s="479"/>
      <c r="K62" s="479"/>
      <c r="L62" s="479"/>
      <c r="M62" s="479"/>
      <c r="N62" s="478"/>
      <c r="O62" s="477"/>
      <c r="P62" s="1724"/>
      <c r="Q62" s="1717"/>
    </row>
    <row r="63" spans="2:24" ht="18" customHeight="1">
      <c r="B63" s="1721"/>
      <c r="C63" s="1722"/>
      <c r="D63" s="1723"/>
      <c r="E63" s="479"/>
      <c r="F63" s="479"/>
      <c r="G63" s="479"/>
      <c r="H63" s="479"/>
      <c r="I63" s="479"/>
      <c r="J63" s="479"/>
      <c r="K63" s="479"/>
      <c r="L63" s="479"/>
      <c r="M63" s="479"/>
      <c r="N63" s="479"/>
      <c r="P63" s="1724"/>
      <c r="Q63" s="1717"/>
    </row>
    <row r="64" spans="2:24" ht="18" customHeight="1">
      <c r="B64" s="1721"/>
      <c r="C64" s="1722"/>
      <c r="D64" s="1723"/>
      <c r="E64" s="479"/>
      <c r="F64" s="479"/>
      <c r="G64" s="479"/>
      <c r="H64" s="479"/>
      <c r="I64" s="479"/>
      <c r="J64" s="479"/>
      <c r="K64" s="479"/>
      <c r="L64" s="479"/>
      <c r="M64" s="479"/>
      <c r="N64" s="478"/>
      <c r="O64" s="477"/>
      <c r="P64" s="1724"/>
      <c r="Q64" s="1717"/>
    </row>
    <row r="65" spans="2:17" ht="18" customHeight="1">
      <c r="B65" s="1721"/>
      <c r="C65" s="1722"/>
      <c r="D65" s="1723"/>
      <c r="E65" s="479"/>
      <c r="F65" s="479"/>
      <c r="G65" s="479"/>
      <c r="H65" s="479"/>
      <c r="I65" s="479"/>
      <c r="J65" s="479"/>
      <c r="K65" s="479"/>
      <c r="L65" s="479"/>
      <c r="M65" s="479"/>
      <c r="N65" s="478"/>
      <c r="O65" s="477"/>
      <c r="P65" s="1724"/>
      <c r="Q65" s="1717"/>
    </row>
    <row r="66" spans="2:17" ht="18" customHeight="1">
      <c r="B66" s="1721"/>
      <c r="C66" s="1722"/>
      <c r="D66" s="1723"/>
      <c r="E66" s="479"/>
      <c r="F66" s="479"/>
      <c r="G66" s="479"/>
      <c r="H66" s="479"/>
      <c r="I66" s="479"/>
      <c r="J66" s="479"/>
      <c r="K66" s="479"/>
      <c r="L66" s="479"/>
      <c r="M66" s="479"/>
      <c r="N66" s="478"/>
      <c r="P66" s="1724"/>
      <c r="Q66" s="1717"/>
    </row>
    <row r="67" spans="2:17" ht="18" customHeight="1">
      <c r="B67" s="1721"/>
      <c r="C67" s="1722"/>
      <c r="D67" s="1723"/>
      <c r="E67" s="479"/>
      <c r="F67" s="479"/>
      <c r="G67" s="479"/>
      <c r="H67" s="479"/>
      <c r="I67" s="479"/>
      <c r="J67" s="479"/>
      <c r="K67" s="479"/>
      <c r="L67" s="479"/>
      <c r="M67" s="479"/>
      <c r="N67" s="478"/>
      <c r="O67" s="477"/>
      <c r="P67" s="1724"/>
      <c r="Q67" s="1717"/>
    </row>
    <row r="68" spans="2:17" ht="18" customHeight="1">
      <c r="B68" s="1721"/>
      <c r="C68" s="1722"/>
      <c r="D68" s="1723"/>
      <c r="E68" s="479"/>
      <c r="F68" s="479"/>
      <c r="G68" s="479"/>
      <c r="H68" s="479"/>
      <c r="I68" s="479"/>
      <c r="J68" s="479"/>
      <c r="K68" s="479"/>
      <c r="L68" s="479"/>
      <c r="M68" s="479"/>
      <c r="N68" s="478"/>
      <c r="O68" s="477"/>
      <c r="P68" s="1724"/>
      <c r="Q68" s="1717"/>
    </row>
    <row r="69" spans="2:17" ht="18" customHeight="1">
      <c r="B69" s="1721"/>
      <c r="C69" s="1722"/>
      <c r="D69" s="1723"/>
      <c r="E69" s="479"/>
      <c r="F69" s="479"/>
      <c r="G69" s="479"/>
      <c r="H69" s="479"/>
      <c r="I69" s="479"/>
      <c r="J69" s="479"/>
      <c r="K69" s="479"/>
      <c r="L69" s="479"/>
      <c r="M69" s="479"/>
      <c r="N69" s="478"/>
      <c r="P69" s="1724"/>
      <c r="Q69" s="1717"/>
    </row>
    <row r="70" spans="2:17" ht="18" customHeight="1">
      <c r="B70" s="1721"/>
      <c r="C70" s="1722"/>
      <c r="D70" s="1723"/>
      <c r="E70" s="479"/>
      <c r="F70" s="479"/>
      <c r="G70" s="479"/>
      <c r="H70" s="479"/>
      <c r="I70" s="479"/>
      <c r="J70" s="479"/>
      <c r="K70" s="479"/>
      <c r="L70" s="479"/>
      <c r="M70" s="479"/>
      <c r="N70" s="478"/>
      <c r="O70" s="477"/>
      <c r="P70" s="1724"/>
      <c r="Q70" s="1717"/>
    </row>
    <row r="71" spans="2:17" ht="18" customHeight="1">
      <c r="B71" s="1721"/>
      <c r="C71" s="1722"/>
      <c r="D71" s="1723"/>
      <c r="E71" s="479"/>
      <c r="F71" s="479"/>
      <c r="G71" s="479"/>
      <c r="H71" s="479"/>
      <c r="I71" s="479"/>
      <c r="J71" s="479"/>
      <c r="K71" s="479"/>
      <c r="L71" s="479"/>
      <c r="M71" s="479"/>
      <c r="N71" s="478"/>
      <c r="O71" s="477"/>
      <c r="P71" s="1724"/>
      <c r="Q71" s="1717"/>
    </row>
    <row r="72" spans="2:17" ht="18" customHeight="1">
      <c r="B72" s="1721"/>
      <c r="C72" s="1722"/>
      <c r="D72" s="1723"/>
      <c r="E72" s="479"/>
      <c r="F72" s="479"/>
      <c r="G72" s="479"/>
      <c r="H72" s="479"/>
      <c r="I72" s="479"/>
      <c r="J72" s="479"/>
      <c r="K72" s="479"/>
      <c r="L72" s="479"/>
      <c r="M72" s="479"/>
      <c r="N72" s="478"/>
      <c r="P72" s="1724"/>
      <c r="Q72" s="1717"/>
    </row>
    <row r="73" spans="2:17" ht="18" customHeight="1">
      <c r="B73" s="1721"/>
      <c r="C73" s="1722"/>
      <c r="D73" s="1723"/>
      <c r="E73" s="479"/>
      <c r="F73" s="479"/>
      <c r="G73" s="479"/>
      <c r="H73" s="479"/>
      <c r="I73" s="479"/>
      <c r="J73" s="479"/>
      <c r="K73" s="479"/>
      <c r="L73" s="479"/>
      <c r="M73" s="479"/>
      <c r="N73" s="478"/>
      <c r="O73" s="477"/>
      <c r="P73" s="1724"/>
      <c r="Q73" s="1717"/>
    </row>
    <row r="74" spans="2:17" ht="18" customHeight="1">
      <c r="B74" s="1721"/>
      <c r="C74" s="1722"/>
      <c r="D74" s="1723"/>
      <c r="E74" s="479"/>
      <c r="F74" s="479"/>
      <c r="G74" s="479"/>
      <c r="H74" s="479"/>
      <c r="I74" s="479"/>
      <c r="J74" s="479"/>
      <c r="K74" s="479"/>
      <c r="L74" s="479"/>
      <c r="M74" s="479"/>
      <c r="N74" s="478"/>
      <c r="O74" s="477"/>
      <c r="P74" s="1724"/>
      <c r="Q74" s="1717"/>
    </row>
    <row r="75" spans="2:17" ht="18" customHeight="1">
      <c r="B75" s="1721"/>
      <c r="C75" s="1722"/>
      <c r="D75" s="1723"/>
      <c r="E75" s="479"/>
      <c r="F75" s="479"/>
      <c r="G75" s="479"/>
      <c r="H75" s="479"/>
      <c r="I75" s="479"/>
      <c r="J75" s="479"/>
      <c r="K75" s="479"/>
      <c r="L75" s="479"/>
      <c r="M75" s="479"/>
      <c r="N75" s="478"/>
      <c r="P75" s="1724"/>
      <c r="Q75" s="1717"/>
    </row>
    <row r="76" spans="2:17" ht="18" customHeight="1">
      <c r="B76" s="1721"/>
      <c r="C76" s="1722"/>
      <c r="D76" s="1723"/>
      <c r="E76" s="479"/>
      <c r="F76" s="479"/>
      <c r="G76" s="479"/>
      <c r="H76" s="479"/>
      <c r="I76" s="479"/>
      <c r="J76" s="479"/>
      <c r="K76" s="479"/>
      <c r="L76" s="479"/>
      <c r="M76" s="479"/>
      <c r="N76" s="478"/>
      <c r="O76" s="477"/>
      <c r="P76" s="1724"/>
      <c r="Q76" s="1717"/>
    </row>
    <row r="77" spans="2:17" ht="18" customHeight="1">
      <c r="B77" s="1721"/>
      <c r="C77" s="1722"/>
      <c r="D77" s="1723"/>
      <c r="E77" s="479"/>
      <c r="F77" s="479"/>
      <c r="G77" s="479"/>
      <c r="H77" s="479"/>
      <c r="I77" s="479"/>
      <c r="J77" s="479"/>
      <c r="K77" s="479"/>
      <c r="L77" s="479"/>
      <c r="M77" s="479"/>
      <c r="N77" s="478"/>
      <c r="O77" s="477"/>
      <c r="P77" s="1724"/>
      <c r="Q77" s="1717"/>
    </row>
    <row r="78" spans="2:17" ht="18" customHeight="1">
      <c r="B78" s="1721"/>
      <c r="C78" s="1722"/>
      <c r="D78" s="1723"/>
      <c r="E78" s="479"/>
      <c r="F78" s="479"/>
      <c r="G78" s="479"/>
      <c r="H78" s="479"/>
      <c r="I78" s="479"/>
      <c r="J78" s="479"/>
      <c r="K78" s="479"/>
      <c r="L78" s="479"/>
      <c r="M78" s="479"/>
      <c r="N78" s="478"/>
      <c r="P78" s="1724"/>
      <c r="Q78" s="1717"/>
    </row>
    <row r="79" spans="2:17" ht="18" customHeight="1">
      <c r="B79" s="1721"/>
      <c r="C79" s="1722"/>
      <c r="D79" s="1723"/>
      <c r="E79" s="479"/>
      <c r="F79" s="479"/>
      <c r="G79" s="479"/>
      <c r="H79" s="479"/>
      <c r="I79" s="479"/>
      <c r="J79" s="479"/>
      <c r="K79" s="479"/>
      <c r="L79" s="479"/>
      <c r="M79" s="479"/>
      <c r="N79" s="478"/>
      <c r="O79" s="477"/>
      <c r="P79" s="1724"/>
      <c r="Q79" s="1717"/>
    </row>
    <row r="80" spans="2:17" ht="18" customHeight="1">
      <c r="B80" s="1721"/>
      <c r="C80" s="1722"/>
      <c r="D80" s="1723"/>
      <c r="E80" s="479"/>
      <c r="F80" s="479"/>
      <c r="G80" s="479"/>
      <c r="H80" s="479"/>
      <c r="I80" s="479"/>
      <c r="J80" s="479"/>
      <c r="K80" s="479"/>
      <c r="L80" s="479"/>
      <c r="M80" s="479"/>
      <c r="N80" s="478"/>
      <c r="O80" s="477"/>
      <c r="P80" s="1724"/>
      <c r="Q80" s="1717"/>
    </row>
    <row r="81" spans="2:17" ht="18" customHeight="1">
      <c r="B81" s="1721"/>
      <c r="C81" s="1722"/>
      <c r="D81" s="1723"/>
      <c r="E81" s="479"/>
      <c r="F81" s="479"/>
      <c r="G81" s="479"/>
      <c r="H81" s="479"/>
      <c r="I81" s="479"/>
      <c r="J81" s="479"/>
      <c r="K81" s="479"/>
      <c r="L81" s="479"/>
      <c r="M81" s="479"/>
      <c r="N81" s="478"/>
      <c r="P81" s="1724"/>
      <c r="Q81" s="1717"/>
    </row>
    <row r="82" spans="2:17" ht="18" customHeight="1">
      <c r="B82" s="1721"/>
      <c r="C82" s="1722"/>
      <c r="D82" s="1723"/>
      <c r="E82" s="479"/>
      <c r="F82" s="479"/>
      <c r="G82" s="479"/>
      <c r="H82" s="479"/>
      <c r="I82" s="479"/>
      <c r="J82" s="479"/>
      <c r="K82" s="479"/>
      <c r="L82" s="479"/>
      <c r="M82" s="479"/>
      <c r="N82" s="478"/>
      <c r="O82" s="477"/>
      <c r="P82" s="1724"/>
      <c r="Q82" s="1717"/>
    </row>
    <row r="83" spans="2:17" ht="18" customHeight="1">
      <c r="B83" s="1721"/>
      <c r="C83" s="1722"/>
      <c r="D83" s="1723"/>
      <c r="E83" s="479"/>
      <c r="F83" s="479"/>
      <c r="G83" s="479"/>
      <c r="H83" s="479"/>
      <c r="I83" s="479"/>
      <c r="J83" s="479"/>
      <c r="K83" s="479"/>
      <c r="L83" s="479"/>
      <c r="M83" s="479"/>
      <c r="N83" s="478"/>
      <c r="O83" s="477"/>
      <c r="P83" s="1724"/>
      <c r="Q83" s="1717"/>
    </row>
    <row r="84" spans="2:17" ht="18" customHeight="1">
      <c r="B84" s="1721"/>
      <c r="C84" s="1722"/>
      <c r="D84" s="1723"/>
      <c r="E84" s="479"/>
      <c r="F84" s="479"/>
      <c r="G84" s="479"/>
      <c r="H84" s="479"/>
      <c r="I84" s="479"/>
      <c r="J84" s="479"/>
      <c r="K84" s="479"/>
      <c r="L84" s="479"/>
      <c r="M84" s="479"/>
      <c r="N84" s="478"/>
      <c r="P84" s="1724"/>
      <c r="Q84" s="1717"/>
    </row>
    <row r="85" spans="2:17" ht="18" customHeight="1">
      <c r="B85" s="1721"/>
      <c r="C85" s="1722"/>
      <c r="D85" s="1723"/>
      <c r="E85" s="479"/>
      <c r="F85" s="479"/>
      <c r="G85" s="479"/>
      <c r="H85" s="479"/>
      <c r="I85" s="479"/>
      <c r="J85" s="479"/>
      <c r="K85" s="479"/>
      <c r="L85" s="479"/>
      <c r="M85" s="479"/>
      <c r="N85" s="478"/>
      <c r="O85" s="477"/>
      <c r="P85" s="1724"/>
      <c r="Q85" s="1717"/>
    </row>
    <row r="86" spans="2:17" ht="18" customHeight="1">
      <c r="B86" s="1721"/>
      <c r="C86" s="1722"/>
      <c r="D86" s="1723"/>
      <c r="E86" s="479"/>
      <c r="F86" s="479"/>
      <c r="G86" s="479"/>
      <c r="H86" s="479"/>
      <c r="I86" s="479"/>
      <c r="J86" s="479"/>
      <c r="K86" s="479"/>
      <c r="L86" s="479"/>
      <c r="M86" s="479"/>
      <c r="N86" s="478"/>
      <c r="O86" s="477"/>
      <c r="P86" s="1724"/>
      <c r="Q86" s="1717"/>
    </row>
    <row r="87" spans="2:17" ht="18" customHeight="1">
      <c r="B87" s="1721"/>
      <c r="C87" s="1722"/>
      <c r="D87" s="1723"/>
      <c r="E87" s="479"/>
      <c r="F87" s="479"/>
      <c r="G87" s="479"/>
      <c r="H87" s="479"/>
      <c r="I87" s="479"/>
      <c r="J87" s="479"/>
      <c r="K87" s="479"/>
      <c r="L87" s="479"/>
      <c r="M87" s="479"/>
      <c r="N87" s="478"/>
      <c r="P87" s="1724"/>
      <c r="Q87" s="1717"/>
    </row>
    <row r="88" spans="2:17" ht="18" customHeight="1">
      <c r="B88" s="1721"/>
      <c r="C88" s="1722"/>
      <c r="D88" s="1723"/>
      <c r="E88" s="479"/>
      <c r="F88" s="479"/>
      <c r="G88" s="479"/>
      <c r="H88" s="479"/>
      <c r="I88" s="479"/>
      <c r="J88" s="479"/>
      <c r="K88" s="479"/>
      <c r="L88" s="479"/>
      <c r="M88" s="479"/>
      <c r="N88" s="478"/>
      <c r="O88" s="477"/>
      <c r="P88" s="1724"/>
      <c r="Q88" s="1717"/>
    </row>
    <row r="89" spans="2:17" ht="18" customHeight="1">
      <c r="B89" s="1721"/>
      <c r="C89" s="1722"/>
      <c r="D89" s="1723"/>
      <c r="E89" s="479"/>
      <c r="F89" s="479"/>
      <c r="G89" s="479"/>
      <c r="H89" s="479"/>
      <c r="I89" s="479"/>
      <c r="J89" s="479"/>
      <c r="K89" s="479"/>
      <c r="L89" s="479"/>
      <c r="M89" s="479"/>
      <c r="N89" s="478"/>
      <c r="O89" s="477"/>
      <c r="P89" s="1724"/>
      <c r="Q89" s="1717"/>
    </row>
    <row r="90" spans="2:17" ht="18" customHeight="1">
      <c r="B90" s="1721"/>
      <c r="C90" s="1722"/>
      <c r="D90" s="1723"/>
      <c r="E90" s="479"/>
      <c r="F90" s="479"/>
      <c r="G90" s="479"/>
      <c r="H90" s="479"/>
      <c r="I90" s="479"/>
      <c r="J90" s="479"/>
      <c r="K90" s="479"/>
      <c r="L90" s="479"/>
      <c r="M90" s="479"/>
      <c r="N90" s="478"/>
      <c r="P90" s="1724"/>
      <c r="Q90" s="1717"/>
    </row>
    <row r="91" spans="2:17" ht="18" customHeight="1">
      <c r="B91" s="1721"/>
      <c r="C91" s="1722"/>
      <c r="D91" s="1723"/>
      <c r="E91" s="479"/>
      <c r="F91" s="479"/>
      <c r="G91" s="479"/>
      <c r="H91" s="479"/>
      <c r="I91" s="479"/>
      <c r="J91" s="479"/>
      <c r="K91" s="479"/>
      <c r="L91" s="479"/>
      <c r="M91" s="479"/>
      <c r="N91" s="478"/>
      <c r="O91" s="477"/>
      <c r="P91" s="1724"/>
      <c r="Q91" s="1717"/>
    </row>
    <row r="92" spans="2:17" ht="18" customHeight="1">
      <c r="B92" s="1721"/>
      <c r="C92" s="1722"/>
      <c r="D92" s="1723"/>
      <c r="E92" s="479"/>
      <c r="F92" s="479"/>
      <c r="G92" s="479"/>
      <c r="H92" s="479"/>
      <c r="I92" s="479"/>
      <c r="J92" s="479"/>
      <c r="K92" s="479"/>
      <c r="L92" s="479"/>
      <c r="M92" s="479"/>
      <c r="N92" s="478"/>
      <c r="O92" s="477"/>
      <c r="P92" s="1724"/>
      <c r="Q92" s="1717"/>
    </row>
    <row r="93" spans="2:17" ht="18" customHeight="1">
      <c r="B93" s="1721"/>
      <c r="C93" s="1722"/>
      <c r="D93" s="1723"/>
      <c r="E93" s="479"/>
      <c r="F93" s="479"/>
      <c r="G93" s="479"/>
      <c r="H93" s="479"/>
      <c r="I93" s="479"/>
      <c r="J93" s="479"/>
      <c r="K93" s="479"/>
      <c r="L93" s="479"/>
      <c r="M93" s="479"/>
      <c r="N93" s="478"/>
      <c r="P93" s="1724"/>
      <c r="Q93" s="1717"/>
    </row>
    <row r="94" spans="2:17" ht="18" customHeight="1">
      <c r="B94" s="1721"/>
      <c r="C94" s="1722"/>
      <c r="D94" s="1723"/>
      <c r="E94" s="479"/>
      <c r="F94" s="479"/>
      <c r="G94" s="479"/>
      <c r="H94" s="479"/>
      <c r="I94" s="479"/>
      <c r="J94" s="479"/>
      <c r="K94" s="479"/>
      <c r="L94" s="479"/>
      <c r="M94" s="479"/>
      <c r="N94" s="478"/>
      <c r="O94" s="477"/>
      <c r="P94" s="1724"/>
      <c r="Q94" s="1717"/>
    </row>
  </sheetData>
  <sheetProtection insertRows="0" deleteRows="0" autoFilter="0"/>
  <mergeCells count="81">
    <mergeCell ref="B92:B94"/>
    <mergeCell ref="C92:C94"/>
    <mergeCell ref="D92:D94"/>
    <mergeCell ref="P92:P94"/>
    <mergeCell ref="Q92:Q94"/>
    <mergeCell ref="B89:B91"/>
    <mergeCell ref="C89:C91"/>
    <mergeCell ref="D89:D91"/>
    <mergeCell ref="P89:P91"/>
    <mergeCell ref="Q89:Q91"/>
    <mergeCell ref="B86:B88"/>
    <mergeCell ref="C86:C88"/>
    <mergeCell ref="D86:D88"/>
    <mergeCell ref="P86:P88"/>
    <mergeCell ref="Q86:Q88"/>
    <mergeCell ref="B83:B85"/>
    <mergeCell ref="C83:C85"/>
    <mergeCell ref="D83:D85"/>
    <mergeCell ref="P83:P85"/>
    <mergeCell ref="Q83:Q85"/>
    <mergeCell ref="B80:B82"/>
    <mergeCell ref="C80:C82"/>
    <mergeCell ref="D80:D82"/>
    <mergeCell ref="P80:P82"/>
    <mergeCell ref="Q80:Q82"/>
    <mergeCell ref="B77:B79"/>
    <mergeCell ref="C77:C79"/>
    <mergeCell ref="D77:D79"/>
    <mergeCell ref="P77:P79"/>
    <mergeCell ref="Q77:Q79"/>
    <mergeCell ref="B74:B76"/>
    <mergeCell ref="C74:C76"/>
    <mergeCell ref="D74:D76"/>
    <mergeCell ref="P74:P76"/>
    <mergeCell ref="Q74:Q76"/>
    <mergeCell ref="B71:B73"/>
    <mergeCell ref="C71:C73"/>
    <mergeCell ref="D71:D73"/>
    <mergeCell ref="P71:P73"/>
    <mergeCell ref="Q71:Q73"/>
    <mergeCell ref="B68:B70"/>
    <mergeCell ref="C68:C70"/>
    <mergeCell ref="D68:D70"/>
    <mergeCell ref="P68:P70"/>
    <mergeCell ref="Q68:Q70"/>
    <mergeCell ref="B65:B67"/>
    <mergeCell ref="C65:C67"/>
    <mergeCell ref="D65:D67"/>
    <mergeCell ref="P65:P67"/>
    <mergeCell ref="Q65:Q67"/>
    <mergeCell ref="Q62:Q64"/>
    <mergeCell ref="B59:B61"/>
    <mergeCell ref="C59:C61"/>
    <mergeCell ref="D59:D61"/>
    <mergeCell ref="P59:P61"/>
    <mergeCell ref="Q59:Q61"/>
    <mergeCell ref="B62:B64"/>
    <mergeCell ref="C62:C64"/>
    <mergeCell ref="D62:D64"/>
    <mergeCell ref="P62:P64"/>
    <mergeCell ref="Q56:Q58"/>
    <mergeCell ref="R6:X8"/>
    <mergeCell ref="B7:B8"/>
    <mergeCell ref="C7:D7"/>
    <mergeCell ref="E7:E8"/>
    <mergeCell ref="F7:F8"/>
    <mergeCell ref="G7:G8"/>
    <mergeCell ref="N7:N8"/>
    <mergeCell ref="O7:O8"/>
    <mergeCell ref="P7:P8"/>
    <mergeCell ref="B54:D54"/>
    <mergeCell ref="B56:B58"/>
    <mergeCell ref="C56:C58"/>
    <mergeCell ref="D56:D58"/>
    <mergeCell ref="P56:P58"/>
    <mergeCell ref="B5:Q5"/>
    <mergeCell ref="B6:D6"/>
    <mergeCell ref="E6:G6"/>
    <mergeCell ref="H6:M8"/>
    <mergeCell ref="N6:P6"/>
    <mergeCell ref="Q6:Q8"/>
  </mergeCells>
  <phoneticPr fontId="4"/>
  <dataValidations count="2">
    <dataValidation imeMode="off" allowBlank="1" showInputMessage="1" showErrorMessage="1" sqref="C55:D55 C51 C52:D53 H51:M55 E51:F55 B10:D27 B29:D49 B50:B55 C50:D50"/>
    <dataValidation imeMode="disabled" allowBlank="1" showInputMessage="1" showErrorMessage="1" sqref="E54:F54 E9:M50"/>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4"/>
  <sheetViews>
    <sheetView showGridLines="0" view="pageBreakPreview" zoomScaleNormal="96" zoomScaleSheetLayoutView="100" workbookViewId="0">
      <selection sqref="A1:B1"/>
    </sheetView>
  </sheetViews>
  <sheetFormatPr defaultColWidth="9" defaultRowHeight="18.75"/>
  <cols>
    <col min="1" max="1" width="2.75" style="959" customWidth="1"/>
    <col min="2" max="2" width="7.25" style="959" customWidth="1"/>
    <col min="3" max="3" width="7.75" style="959" customWidth="1"/>
    <col min="4" max="4" width="8" style="959" customWidth="1"/>
    <col min="5" max="5" width="6.375" style="959" customWidth="1"/>
    <col min="6" max="7" width="7" style="959" customWidth="1"/>
    <col min="8" max="13" width="4.875" style="959" customWidth="1"/>
    <col min="14" max="14" width="9.125" style="959" customWidth="1"/>
    <col min="15" max="15" width="12.5" style="959" customWidth="1"/>
    <col min="16" max="16" width="21" style="959" customWidth="1"/>
    <col min="17" max="17" width="26" style="959" customWidth="1"/>
    <col min="18" max="25" width="7.625" style="959" customWidth="1"/>
    <col min="26" max="16384" width="9" style="959"/>
  </cols>
  <sheetData>
    <row r="1" spans="1:24" ht="19.5">
      <c r="A1" s="533" t="s">
        <v>726</v>
      </c>
      <c r="B1" s="532"/>
      <c r="Q1" s="924" t="s">
        <v>1208</v>
      </c>
    </row>
    <row r="2" spans="1:24" ht="24" customHeight="1">
      <c r="A2" s="922" t="s">
        <v>1207</v>
      </c>
      <c r="C2" s="923"/>
      <c r="D2" s="923"/>
      <c r="E2" s="923"/>
      <c r="F2" s="923"/>
      <c r="G2" s="923"/>
      <c r="H2" s="923"/>
      <c r="I2" s="923"/>
      <c r="J2" s="923"/>
      <c r="K2" s="923"/>
      <c r="L2" s="923"/>
      <c r="M2" s="923"/>
      <c r="N2" s="923"/>
      <c r="Q2" s="531" t="s">
        <v>692</v>
      </c>
      <c r="R2" s="923"/>
      <c r="S2" s="923"/>
      <c r="T2" s="923"/>
      <c r="U2" s="923"/>
      <c r="V2" s="923"/>
      <c r="W2" s="923"/>
    </row>
    <row r="3" spans="1:24" ht="27" customHeight="1">
      <c r="C3" s="528"/>
      <c r="D3" s="528"/>
      <c r="E3" s="528"/>
      <c r="F3" s="530"/>
      <c r="G3" s="882" t="s">
        <v>725</v>
      </c>
      <c r="H3" s="529" t="s">
        <v>724</v>
      </c>
      <c r="I3" s="528"/>
      <c r="J3" s="528"/>
      <c r="K3" s="528"/>
      <c r="L3" s="528"/>
      <c r="N3" s="528"/>
      <c r="O3" s="528"/>
      <c r="Q3" s="881" t="str">
        <f>'はじめに（PC）'!D4&amp;""</f>
        <v/>
      </c>
    </row>
    <row r="4" spans="1:24" ht="27" customHeight="1">
      <c r="B4" s="962" t="s">
        <v>723</v>
      </c>
      <c r="C4" s="526"/>
      <c r="D4" s="526"/>
      <c r="E4" s="526"/>
      <c r="F4" s="526"/>
      <c r="G4" s="526"/>
      <c r="H4" s="526"/>
      <c r="I4" s="526"/>
      <c r="J4" s="526"/>
      <c r="K4" s="526"/>
      <c r="L4" s="526"/>
      <c r="M4" s="526"/>
      <c r="N4" s="999" t="s">
        <v>1235</v>
      </c>
      <c r="O4" s="526"/>
      <c r="P4" s="526"/>
      <c r="Q4" s="526"/>
    </row>
    <row r="5" spans="1:24" ht="50.25" customHeight="1">
      <c r="B5" s="1707" t="s">
        <v>722</v>
      </c>
      <c r="C5" s="1708"/>
      <c r="D5" s="1708"/>
      <c r="E5" s="1708"/>
      <c r="F5" s="1708"/>
      <c r="G5" s="1708"/>
      <c r="H5" s="1708"/>
      <c r="I5" s="1708"/>
      <c r="J5" s="1708"/>
      <c r="K5" s="1708"/>
      <c r="L5" s="1708"/>
      <c r="M5" s="1708"/>
      <c r="N5" s="1708"/>
      <c r="O5" s="1708"/>
      <c r="P5" s="1708"/>
      <c r="Q5" s="1708"/>
    </row>
    <row r="6" spans="1:24" ht="19.5" customHeight="1">
      <c r="B6" s="1709" t="s">
        <v>721</v>
      </c>
      <c r="C6" s="1709"/>
      <c r="D6" s="1709"/>
      <c r="E6" s="1710" t="s">
        <v>720</v>
      </c>
      <c r="F6" s="1710"/>
      <c r="G6" s="1710"/>
      <c r="H6" s="1711" t="s">
        <v>719</v>
      </c>
      <c r="I6" s="1712"/>
      <c r="J6" s="1712"/>
      <c r="K6" s="1712"/>
      <c r="L6" s="1712"/>
      <c r="M6" s="1712"/>
      <c r="N6" s="1710" t="s">
        <v>209</v>
      </c>
      <c r="O6" s="1710"/>
      <c r="P6" s="1710"/>
      <c r="Q6" s="1709" t="s">
        <v>718</v>
      </c>
      <c r="R6" s="1718"/>
      <c r="S6" s="1719"/>
      <c r="T6" s="1719"/>
      <c r="U6" s="1719"/>
      <c r="V6" s="1719"/>
      <c r="W6" s="1719"/>
      <c r="X6" s="1719"/>
    </row>
    <row r="7" spans="1:24" ht="18" customHeight="1">
      <c r="B7" s="1709" t="s">
        <v>717</v>
      </c>
      <c r="C7" s="1710" t="s">
        <v>713</v>
      </c>
      <c r="D7" s="1710"/>
      <c r="E7" s="1710" t="s">
        <v>247</v>
      </c>
      <c r="F7" s="1709" t="s">
        <v>716</v>
      </c>
      <c r="G7" s="1709" t="s">
        <v>715</v>
      </c>
      <c r="H7" s="1713"/>
      <c r="I7" s="1714"/>
      <c r="J7" s="1714"/>
      <c r="K7" s="1714"/>
      <c r="L7" s="1714"/>
      <c r="M7" s="1714"/>
      <c r="N7" s="1710" t="s">
        <v>295</v>
      </c>
      <c r="O7" s="1709" t="s">
        <v>521</v>
      </c>
      <c r="P7" s="1710" t="s">
        <v>110</v>
      </c>
      <c r="Q7" s="1710"/>
      <c r="R7" s="1718"/>
      <c r="S7" s="1719"/>
      <c r="T7" s="1719"/>
      <c r="U7" s="1719"/>
      <c r="V7" s="1719"/>
      <c r="W7" s="1719"/>
      <c r="X7" s="1719"/>
    </row>
    <row r="8" spans="1:24" ht="21" customHeight="1">
      <c r="B8" s="1709"/>
      <c r="C8" s="525" t="s">
        <v>714</v>
      </c>
      <c r="D8" s="525" t="s">
        <v>713</v>
      </c>
      <c r="E8" s="1710"/>
      <c r="F8" s="1709"/>
      <c r="G8" s="1710"/>
      <c r="H8" s="1715"/>
      <c r="I8" s="1716"/>
      <c r="J8" s="1716"/>
      <c r="K8" s="1716"/>
      <c r="L8" s="1716"/>
      <c r="M8" s="1716"/>
      <c r="N8" s="1710"/>
      <c r="O8" s="1709"/>
      <c r="P8" s="1710"/>
      <c r="Q8" s="1710"/>
      <c r="R8" s="1718"/>
      <c r="S8" s="1719"/>
      <c r="T8" s="1719"/>
      <c r="U8" s="1719"/>
      <c r="V8" s="1719"/>
      <c r="W8" s="1719"/>
      <c r="X8" s="1719"/>
    </row>
    <row r="9" spans="1:24">
      <c r="A9" s="494"/>
      <c r="B9" s="524"/>
      <c r="C9" s="523"/>
      <c r="D9" s="522"/>
      <c r="E9" s="521"/>
      <c r="F9" s="521"/>
      <c r="G9" s="520">
        <f>SUM(E9+F9)</f>
        <v>0</v>
      </c>
      <c r="H9" s="519"/>
      <c r="I9" s="519"/>
      <c r="J9" s="519"/>
      <c r="K9" s="519"/>
      <c r="L9" s="519"/>
      <c r="M9" s="519"/>
      <c r="N9" s="506" t="str">
        <f>IF(H9="","",(IFERROR(VLOOKUP($H9,【選択肢】!$K$3:$O$81,2,)," ")&amp;IF(I9="","",","&amp;IFERROR(VLOOKUP($I9,【選択肢】!$K$3:$O$81,2,)," ")&amp;IF(J9="","",","&amp;IFERROR(VLOOKUP($J9,【選択肢】!$K$3:$O$81,2,)," ")&amp;IF(K9="","",","&amp;IFERROR(VLOOKUP($K9,【選択肢】!$K$3:$O$81,2,)," ")&amp;IF(L9="","",","&amp;IFERROR(VLOOKUP($L9,【選択肢】!$K$3:$O$81,2,)," ")&amp;IF(M9="","",","&amp;IFERROR(VLOOKUP($M9,【選択肢】!$K$3:$O$81,2,)," "))))))))</f>
        <v/>
      </c>
      <c r="O9" s="506" t="str">
        <f>IF(H9="","",(IFERROR(VLOOKUP($H9,【選択肢】!$K$3:$O$81,4,)," ")&amp;IF(I9="","",","&amp;IFERROR(VLOOKUP($I9,【選択肢】!$K$3:$O$81,4,)," ")&amp;IF(J9="","",","&amp;IFERROR(VLOOKUP($J9,【選択肢】!$K$3:$O$81,4,)," ")&amp;IF(K9="","",","&amp;IFERROR(VLOOKUP($K9,【選択肢】!$K$3:$O$81,4,)," ")&amp;IF(L9="","",","&amp;IFERROR(VLOOKUP($L9,【選択肢】!$K$3:$O$81,4,)," ")&amp;IF(M9="","",","&amp;IFERROR(VLOOKUP($M9,【選択肢】!$K$3:$O$81,4,)," "))))))))</f>
        <v/>
      </c>
      <c r="P9" s="506" t="str">
        <f>IF(H9="","",(IFERROR(VLOOKUP($H9,【選択肢】!$K$3:$O$81,5,)," ")&amp;IF(I9="","",","&amp;IFERROR(VLOOKUP($I9,【選択肢】!$K$3:$O$81,5,)," ")&amp;IF(J9="","",","&amp;IFERROR(VLOOKUP($J9,【選択肢】!$K$3:$O$81,5,)," ")&amp;IF(K9="","",","&amp;IFERROR(VLOOKUP($K9,【選択肢】!$K$3:$O$81,5,)," ")&amp;IF(L9="","",","&amp;IFERROR(VLOOKUP($L9,【選択肢】!$K$3:$O$81,5,)," ")&amp;IF(M9="","",","&amp;IFERROR(VLOOKUP($M9,【選択肢】!$K$3:$O$81,5,)," "))))))))</f>
        <v/>
      </c>
      <c r="Q9" s="518"/>
      <c r="R9" s="495"/>
      <c r="S9" s="494"/>
      <c r="T9" s="494"/>
      <c r="U9" s="494"/>
      <c r="V9" s="494"/>
      <c r="W9" s="494"/>
      <c r="X9" s="494"/>
    </row>
    <row r="10" spans="1:24">
      <c r="B10" s="517"/>
      <c r="C10" s="516"/>
      <c r="D10" s="511"/>
      <c r="E10" s="510"/>
      <c r="F10" s="510"/>
      <c r="G10" s="508">
        <f>SUM(E10+F10)</f>
        <v>0</v>
      </c>
      <c r="H10" s="519"/>
      <c r="I10" s="515"/>
      <c r="J10" s="515"/>
      <c r="K10" s="515"/>
      <c r="L10" s="515"/>
      <c r="M10" s="515"/>
      <c r="N10" s="506" t="str">
        <f>IF(H10="","",(IFERROR(VLOOKUP($H10,【選択肢】!$K$3:$O$81,2,)," ")&amp;IF(I10="","",","&amp;IFERROR(VLOOKUP($I10,【選択肢】!$K$3:$O$81,2,)," ")&amp;IF(J10="","",","&amp;IFERROR(VLOOKUP($J10,【選択肢】!$K$3:$O$81,2,)," ")&amp;IF(K10="","",","&amp;IFERROR(VLOOKUP($K10,【選択肢】!$K$3:$O$81,2,)," ")&amp;IF(L10="","",","&amp;IFERROR(VLOOKUP($L10,【選択肢】!$K$3:$O$81,2,)," ")&amp;IF(M10="","",","&amp;IFERROR(VLOOKUP($M10,【選択肢】!$K$3:$O$81,2,)," "))))))))</f>
        <v/>
      </c>
      <c r="O10" s="506" t="str">
        <f>IF(H10="","",(IFERROR(VLOOKUP($H10,【選択肢】!$K$3:$O$81,4,)," ")&amp;IF(I10="","",","&amp;IFERROR(VLOOKUP($I10,【選択肢】!$K$3:$O$81,4,)," ")&amp;IF(J10="","",","&amp;IFERROR(VLOOKUP($J10,【選択肢】!$K$3:$O$81,4,)," ")&amp;IF(K10="","",","&amp;IFERROR(VLOOKUP($K10,【選択肢】!$K$3:$O$81,4,)," ")&amp;IF(L10="","",","&amp;IFERROR(VLOOKUP($L10,【選択肢】!$K$3:$O$81,4,)," ")&amp;IF(M10="","",","&amp;IFERROR(VLOOKUP($M10,【選択肢】!$K$3:$O$81,4,)," "))))))))</f>
        <v/>
      </c>
      <c r="P10" s="506" t="str">
        <f>IF(H10="","",(IFERROR(VLOOKUP($H10,【選択肢】!$K$3:$O$81,5,)," ")&amp;IF(I10="","",","&amp;IFERROR(VLOOKUP($I10,【選択肢】!$K$3:$O$81,5,)," ")&amp;IF(J10="","",","&amp;IFERROR(VLOOKUP($J10,【選択肢】!$K$3:$O$81,5,)," ")&amp;IF(K10="","",","&amp;IFERROR(VLOOKUP($K10,【選択肢】!$K$3:$O$81,5,)," ")&amp;IF(L10="","",","&amp;IFERROR(VLOOKUP($L10,【選択肢】!$K$3:$O$81,5,)," ")&amp;IF(M10="","",","&amp;IFERROR(VLOOKUP($M10,【選択肢】!$K$3:$O$81,5,)," "))))))))</f>
        <v/>
      </c>
      <c r="Q10" s="514"/>
      <c r="R10" s="495"/>
      <c r="S10" s="494"/>
      <c r="T10" s="494"/>
      <c r="U10" s="494"/>
      <c r="V10" s="494"/>
      <c r="W10" s="494"/>
      <c r="X10" s="494"/>
    </row>
    <row r="11" spans="1:24">
      <c r="B11" s="517"/>
      <c r="C11" s="516"/>
      <c r="D11" s="511"/>
      <c r="E11" s="510"/>
      <c r="F11" s="510"/>
      <c r="G11" s="508">
        <f>SUM(E11+F11)</f>
        <v>0</v>
      </c>
      <c r="H11" s="519"/>
      <c r="I11" s="515"/>
      <c r="J11" s="515"/>
      <c r="K11" s="515"/>
      <c r="L11" s="515"/>
      <c r="M11" s="515"/>
      <c r="N11" s="506" t="str">
        <f>IF(H11="","",(IFERROR(VLOOKUP($H11,【選択肢】!$K$3:$O$81,2,)," ")&amp;IF(I11="","",","&amp;IFERROR(VLOOKUP($I11,【選択肢】!$K$3:$O$81,2,)," ")&amp;IF(J11="","",","&amp;IFERROR(VLOOKUP($J11,【選択肢】!$K$3:$O$81,2,)," ")&amp;IF(K11="","",","&amp;IFERROR(VLOOKUP($K11,【選択肢】!$K$3:$O$81,2,)," ")&amp;IF(L11="","",","&amp;IFERROR(VLOOKUP($L11,【選択肢】!$K$3:$O$81,2,)," ")&amp;IF(M11="","",","&amp;IFERROR(VLOOKUP($M11,【選択肢】!$K$3:$O$81,2,)," "))))))))</f>
        <v/>
      </c>
      <c r="O11" s="506" t="str">
        <f>IF(H11="","",(IFERROR(VLOOKUP($H11,【選択肢】!$K$3:$O$81,4,)," ")&amp;IF(I11="","",","&amp;IFERROR(VLOOKUP($I11,【選択肢】!$K$3:$O$81,4,)," ")&amp;IF(J11="","",","&amp;IFERROR(VLOOKUP($J11,【選択肢】!$K$3:$O$81,4,)," ")&amp;IF(K11="","",","&amp;IFERROR(VLOOKUP($K11,【選択肢】!$K$3:$O$81,4,)," ")&amp;IF(L11="","",","&amp;IFERROR(VLOOKUP($L11,【選択肢】!$K$3:$O$81,4,)," ")&amp;IF(M11="","",","&amp;IFERROR(VLOOKUP($M11,【選択肢】!$K$3:$O$81,4,)," "))))))))</f>
        <v/>
      </c>
      <c r="P11" s="506" t="str">
        <f>IF(H11="","",(IFERROR(VLOOKUP($H11,【選択肢】!$K$3:$O$81,5,)," ")&amp;IF(I11="","",","&amp;IFERROR(VLOOKUP($I11,【選択肢】!$K$3:$O$81,5,)," ")&amp;IF(J11="","",","&amp;IFERROR(VLOOKUP($J11,【選択肢】!$K$3:$O$81,5,)," ")&amp;IF(K11="","",","&amp;IFERROR(VLOOKUP($K11,【選択肢】!$K$3:$O$81,5,)," ")&amp;IF(L11="","",","&amp;IFERROR(VLOOKUP($L11,【選択肢】!$K$3:$O$81,5,)," ")&amp;IF(M11="","",","&amp;IFERROR(VLOOKUP($M11,【選択肢】!$K$3:$O$81,5,)," "))))))))</f>
        <v/>
      </c>
      <c r="Q11" s="514"/>
      <c r="R11" s="495"/>
      <c r="S11" s="494"/>
      <c r="T11" s="494"/>
      <c r="U11" s="494"/>
      <c r="V11" s="494"/>
      <c r="W11" s="494"/>
      <c r="X11" s="494"/>
    </row>
    <row r="12" spans="1:24">
      <c r="B12" s="517"/>
      <c r="C12" s="512"/>
      <c r="D12" s="511"/>
      <c r="E12" s="510"/>
      <c r="F12" s="509"/>
      <c r="G12" s="508">
        <f>SUM(E12+F12)</f>
        <v>0</v>
      </c>
      <c r="H12" s="519"/>
      <c r="I12" s="507"/>
      <c r="J12" s="507"/>
      <c r="K12" s="507"/>
      <c r="L12" s="507"/>
      <c r="M12" s="507"/>
      <c r="N12" s="506" t="str">
        <f>IF(H12="","",(IFERROR(VLOOKUP($H12,【選択肢】!$K$3:$O$81,2,)," ")&amp;IF(I12="","",","&amp;IFERROR(VLOOKUP($I12,【選択肢】!$K$3:$O$81,2,)," ")&amp;IF(J12="","",","&amp;IFERROR(VLOOKUP($J12,【選択肢】!$K$3:$O$81,2,)," ")&amp;IF(K12="","",","&amp;IFERROR(VLOOKUP($K12,【選択肢】!$K$3:$O$81,2,)," ")&amp;IF(L12="","",","&amp;IFERROR(VLOOKUP($L12,【選択肢】!$K$3:$O$81,2,)," ")&amp;IF(M12="","",","&amp;IFERROR(VLOOKUP($M12,【選択肢】!$K$3:$O$81,2,)," "))))))))</f>
        <v/>
      </c>
      <c r="O12" s="506" t="str">
        <f>IF(H12="","",(IFERROR(VLOOKUP($H12,【選択肢】!$K$3:$O$81,4,)," ")&amp;IF(I12="","",","&amp;IFERROR(VLOOKUP($I12,【選択肢】!$K$3:$O$81,4,)," ")&amp;IF(J12="","",","&amp;IFERROR(VLOOKUP($J12,【選択肢】!$K$3:$O$81,4,)," ")&amp;IF(K12="","",","&amp;IFERROR(VLOOKUP($K12,【選択肢】!$K$3:$O$81,4,)," ")&amp;IF(L12="","",","&amp;IFERROR(VLOOKUP($L12,【選択肢】!$K$3:$O$81,4,)," ")&amp;IF(M12="","",","&amp;IFERROR(VLOOKUP($M12,【選択肢】!$K$3:$O$81,4,)," "))))))))</f>
        <v/>
      </c>
      <c r="P12" s="506" t="str">
        <f>IF(H12="","",(IFERROR(VLOOKUP($H12,【選択肢】!$K$3:$O$81,5,)," ")&amp;IF(I12="","",","&amp;IFERROR(VLOOKUP($I12,【選択肢】!$K$3:$O$81,5,)," ")&amp;IF(J12="","",","&amp;IFERROR(VLOOKUP($J12,【選択肢】!$K$3:$O$81,5,)," ")&amp;IF(K12="","",","&amp;IFERROR(VLOOKUP($K12,【選択肢】!$K$3:$O$81,5,)," ")&amp;IF(L12="","",","&amp;IFERROR(VLOOKUP($L12,【選択肢】!$K$3:$O$81,5,)," ")&amp;IF(M12="","",","&amp;IFERROR(VLOOKUP($M12,【選択肢】!$K$3:$O$81,5,)," "))))))))</f>
        <v/>
      </c>
      <c r="Q12" s="505"/>
      <c r="R12" s="495"/>
      <c r="S12" s="494"/>
      <c r="T12" s="494"/>
      <c r="U12" s="494"/>
      <c r="V12" s="494"/>
      <c r="W12" s="494"/>
      <c r="X12" s="494"/>
    </row>
    <row r="13" spans="1:24">
      <c r="B13" s="517"/>
      <c r="C13" s="516"/>
      <c r="D13" s="511"/>
      <c r="E13" s="510"/>
      <c r="F13" s="510"/>
      <c r="G13" s="508">
        <f t="shared" ref="G13:G21" si="0">SUM(E13+F13)</f>
        <v>0</v>
      </c>
      <c r="H13" s="519"/>
      <c r="I13" s="515"/>
      <c r="J13" s="515"/>
      <c r="K13" s="515"/>
      <c r="L13" s="515"/>
      <c r="M13" s="515"/>
      <c r="N13" s="506" t="str">
        <f>IF(H13="","",(IFERROR(VLOOKUP($H13,【選択肢】!$K$3:$O$81,2,)," ")&amp;IF(I13="","",","&amp;IFERROR(VLOOKUP($I13,【選択肢】!$K$3:$O$81,2,)," ")&amp;IF(J13="","",","&amp;IFERROR(VLOOKUP($J13,【選択肢】!$K$3:$O$81,2,)," ")&amp;IF(K13="","",","&amp;IFERROR(VLOOKUP($K13,【選択肢】!$K$3:$O$81,2,)," ")&amp;IF(L13="","",","&amp;IFERROR(VLOOKUP($L13,【選択肢】!$K$3:$O$81,2,)," ")&amp;IF(M13="","",","&amp;IFERROR(VLOOKUP($M13,【選択肢】!$K$3:$O$81,2,)," "))))))))</f>
        <v/>
      </c>
      <c r="O13" s="506" t="str">
        <f>IF(H13="","",(IFERROR(VLOOKUP($H13,【選択肢】!$K$3:$O$81,4,)," ")&amp;IF(I13="","",","&amp;IFERROR(VLOOKUP($I13,【選択肢】!$K$3:$O$81,4,)," ")&amp;IF(J13="","",","&amp;IFERROR(VLOOKUP($J13,【選択肢】!$K$3:$O$81,4,)," ")&amp;IF(K13="","",","&amp;IFERROR(VLOOKUP($K13,【選択肢】!$K$3:$O$81,4,)," ")&amp;IF(L13="","",","&amp;IFERROR(VLOOKUP($L13,【選択肢】!$K$3:$O$81,4,)," ")&amp;IF(M13="","",","&amp;IFERROR(VLOOKUP($M13,【選択肢】!$K$3:$O$81,4,)," "))))))))</f>
        <v/>
      </c>
      <c r="P13" s="506" t="str">
        <f>IF(H13="","",(IFERROR(VLOOKUP($H13,【選択肢】!$K$3:$O$81,5,)," ")&amp;IF(I13="","",","&amp;IFERROR(VLOOKUP($I13,【選択肢】!$K$3:$O$81,5,)," ")&amp;IF(J13="","",","&amp;IFERROR(VLOOKUP($J13,【選択肢】!$K$3:$O$81,5,)," ")&amp;IF(K13="","",","&amp;IFERROR(VLOOKUP($K13,【選択肢】!$K$3:$O$81,5,)," ")&amp;IF(L13="","",","&amp;IFERROR(VLOOKUP($L13,【選択肢】!$K$3:$O$81,5,)," ")&amp;IF(M13="","",","&amp;IFERROR(VLOOKUP($M13,【選択肢】!$K$3:$O$81,5,)," "))))))))</f>
        <v/>
      </c>
      <c r="Q13" s="514"/>
      <c r="R13" s="495"/>
      <c r="S13" s="494"/>
      <c r="T13" s="494"/>
      <c r="U13" s="494"/>
      <c r="V13" s="494"/>
      <c r="W13" s="494"/>
      <c r="X13" s="494"/>
    </row>
    <row r="14" spans="1:24">
      <c r="B14" s="517"/>
      <c r="C14" s="516"/>
      <c r="D14" s="511"/>
      <c r="E14" s="510"/>
      <c r="F14" s="510"/>
      <c r="G14" s="508">
        <f t="shared" si="0"/>
        <v>0</v>
      </c>
      <c r="H14" s="519"/>
      <c r="I14" s="515"/>
      <c r="J14" s="515"/>
      <c r="K14" s="515"/>
      <c r="L14" s="515"/>
      <c r="M14" s="515"/>
      <c r="N14" s="506" t="str">
        <f>IF(H14="","",(IFERROR(VLOOKUP($H14,【選択肢】!$K$3:$O$81,2,)," ")&amp;IF(I14="","",","&amp;IFERROR(VLOOKUP($I14,【選択肢】!$K$3:$O$81,2,)," ")&amp;IF(J14="","",","&amp;IFERROR(VLOOKUP($J14,【選択肢】!$K$3:$O$81,2,)," ")&amp;IF(K14="","",","&amp;IFERROR(VLOOKUP($K14,【選択肢】!$K$3:$O$81,2,)," ")&amp;IF(L14="","",","&amp;IFERROR(VLOOKUP($L14,【選択肢】!$K$3:$O$81,2,)," ")&amp;IF(M14="","",","&amp;IFERROR(VLOOKUP($M14,【選択肢】!$K$3:$O$81,2,)," "))))))))</f>
        <v/>
      </c>
      <c r="O14" s="506" t="str">
        <f>IF(H14="","",(IFERROR(VLOOKUP($H14,【選択肢】!$K$3:$O$81,4,)," ")&amp;IF(I14="","",","&amp;IFERROR(VLOOKUP($I14,【選択肢】!$K$3:$O$81,4,)," ")&amp;IF(J14="","",","&amp;IFERROR(VLOOKUP($J14,【選択肢】!$K$3:$O$81,4,)," ")&amp;IF(K14="","",","&amp;IFERROR(VLOOKUP($K14,【選択肢】!$K$3:$O$81,4,)," ")&amp;IF(L14="","",","&amp;IFERROR(VLOOKUP($L14,【選択肢】!$K$3:$O$81,4,)," ")&amp;IF(M14="","",","&amp;IFERROR(VLOOKUP($M14,【選択肢】!$K$3:$O$81,4,)," "))))))))</f>
        <v/>
      </c>
      <c r="P14" s="506" t="str">
        <f>IF(H14="","",(IFERROR(VLOOKUP($H14,【選択肢】!$K$3:$O$81,5,)," ")&amp;IF(I14="","",","&amp;IFERROR(VLOOKUP($I14,【選択肢】!$K$3:$O$81,5,)," ")&amp;IF(J14="","",","&amp;IFERROR(VLOOKUP($J14,【選択肢】!$K$3:$O$81,5,)," ")&amp;IF(K14="","",","&amp;IFERROR(VLOOKUP($K14,【選択肢】!$K$3:$O$81,5,)," ")&amp;IF(L14="","",","&amp;IFERROR(VLOOKUP($L14,【選択肢】!$K$3:$O$81,5,)," ")&amp;IF(M14="","",","&amp;IFERROR(VLOOKUP($M14,【選択肢】!$K$3:$O$81,5,)," "))))))))</f>
        <v/>
      </c>
      <c r="Q14" s="514"/>
      <c r="R14" s="495"/>
      <c r="S14" s="494"/>
      <c r="T14" s="494"/>
      <c r="U14" s="494"/>
      <c r="V14" s="494"/>
      <c r="W14" s="494"/>
      <c r="X14" s="494"/>
    </row>
    <row r="15" spans="1:24">
      <c r="B15" s="517"/>
      <c r="C15" s="516"/>
      <c r="D15" s="511"/>
      <c r="E15" s="510"/>
      <c r="F15" s="510"/>
      <c r="G15" s="508">
        <f t="shared" si="0"/>
        <v>0</v>
      </c>
      <c r="H15" s="519"/>
      <c r="I15" s="515"/>
      <c r="J15" s="515"/>
      <c r="K15" s="515"/>
      <c r="L15" s="515"/>
      <c r="M15" s="515"/>
      <c r="N15" s="506" t="str">
        <f>IF(H15="","",(IFERROR(VLOOKUP($H15,【選択肢】!$K$3:$O$81,2,)," ")&amp;IF(I15="","",","&amp;IFERROR(VLOOKUP($I15,【選択肢】!$K$3:$O$81,2,)," ")&amp;IF(J15="","",","&amp;IFERROR(VLOOKUP($J15,【選択肢】!$K$3:$O$81,2,)," ")&amp;IF(K15="","",","&amp;IFERROR(VLOOKUP($K15,【選択肢】!$K$3:$O$81,2,)," ")&amp;IF(L15="","",","&amp;IFERROR(VLOOKUP($L15,【選択肢】!$K$3:$O$81,2,)," ")&amp;IF(M15="","",","&amp;IFERROR(VLOOKUP($M15,【選択肢】!$K$3:$O$81,2,)," "))))))))</f>
        <v/>
      </c>
      <c r="O15" s="506" t="str">
        <f>IF(H15="","",(IFERROR(VLOOKUP($H15,【選択肢】!$K$3:$O$81,4,)," ")&amp;IF(I15="","",","&amp;IFERROR(VLOOKUP($I15,【選択肢】!$K$3:$O$81,4,)," ")&amp;IF(J15="","",","&amp;IFERROR(VLOOKUP($J15,【選択肢】!$K$3:$O$81,4,)," ")&amp;IF(K15="","",","&amp;IFERROR(VLOOKUP($K15,【選択肢】!$K$3:$O$81,4,)," ")&amp;IF(L15="","",","&amp;IFERROR(VLOOKUP($L15,【選択肢】!$K$3:$O$81,4,)," ")&amp;IF(M15="","",","&amp;IFERROR(VLOOKUP($M15,【選択肢】!$K$3:$O$81,4,)," "))))))))</f>
        <v/>
      </c>
      <c r="P15" s="506" t="str">
        <f>IF(H15="","",(IFERROR(VLOOKUP($H15,【選択肢】!$K$3:$O$81,5,)," ")&amp;IF(I15="","",","&amp;IFERROR(VLOOKUP($I15,【選択肢】!$K$3:$O$81,5,)," ")&amp;IF(J15="","",","&amp;IFERROR(VLOOKUP($J15,【選択肢】!$K$3:$O$81,5,)," ")&amp;IF(K15="","",","&amp;IFERROR(VLOOKUP($K15,【選択肢】!$K$3:$O$81,5,)," ")&amp;IF(L15="","",","&amp;IFERROR(VLOOKUP($L15,【選択肢】!$K$3:$O$81,5,)," ")&amp;IF(M15="","",","&amp;IFERROR(VLOOKUP($M15,【選択肢】!$K$3:$O$81,5,)," "))))))))</f>
        <v/>
      </c>
      <c r="Q15" s="514"/>
      <c r="R15" s="495"/>
      <c r="S15" s="494"/>
      <c r="T15" s="494"/>
      <c r="U15" s="494"/>
      <c r="V15" s="494"/>
      <c r="W15" s="494"/>
      <c r="X15" s="494"/>
    </row>
    <row r="16" spans="1:24">
      <c r="B16" s="517"/>
      <c r="C16" s="516"/>
      <c r="D16" s="511"/>
      <c r="E16" s="510"/>
      <c r="F16" s="510"/>
      <c r="G16" s="508">
        <f t="shared" si="0"/>
        <v>0</v>
      </c>
      <c r="H16" s="515"/>
      <c r="I16" s="515"/>
      <c r="J16" s="515"/>
      <c r="K16" s="515"/>
      <c r="L16" s="515"/>
      <c r="M16" s="515"/>
      <c r="N16" s="506" t="str">
        <f>IF(H16="","",(IFERROR(VLOOKUP($H16,【選択肢】!$K$3:$O$81,2,)," ")&amp;IF(I16="","",","&amp;IFERROR(VLOOKUP($I16,【選択肢】!$K$3:$O$81,2,)," ")&amp;IF(J16="","",","&amp;IFERROR(VLOOKUP($J16,【選択肢】!$K$3:$O$81,2,)," ")&amp;IF(K16="","",","&amp;IFERROR(VLOOKUP($K16,【選択肢】!$K$3:$O$81,2,)," ")&amp;IF(L16="","",","&amp;IFERROR(VLOOKUP($L16,【選択肢】!$K$3:$O$81,2,)," ")&amp;IF(M16="","",","&amp;IFERROR(VLOOKUP($M16,【選択肢】!$K$3:$O$81,2,)," "))))))))</f>
        <v/>
      </c>
      <c r="O16" s="506" t="str">
        <f>IF(H16="","",(IFERROR(VLOOKUP($H16,【選択肢】!$K$3:$O$81,4,)," ")&amp;IF(I16="","",","&amp;IFERROR(VLOOKUP($I16,【選択肢】!$K$3:$O$81,4,)," ")&amp;IF(J16="","",","&amp;IFERROR(VLOOKUP($J16,【選択肢】!$K$3:$O$81,4,)," ")&amp;IF(K16="","",","&amp;IFERROR(VLOOKUP($K16,【選択肢】!$K$3:$O$81,4,)," ")&amp;IF(L16="","",","&amp;IFERROR(VLOOKUP($L16,【選択肢】!$K$3:$O$81,4,)," ")&amp;IF(M16="","",","&amp;IFERROR(VLOOKUP($M16,【選択肢】!$K$3:$O$81,4,)," "))))))))</f>
        <v/>
      </c>
      <c r="P16" s="506" t="str">
        <f>IF(H16="","",(IFERROR(VLOOKUP($H16,【選択肢】!$K$3:$O$81,5,)," ")&amp;IF(I16="","",","&amp;IFERROR(VLOOKUP($I16,【選択肢】!$K$3:$O$81,5,)," ")&amp;IF(J16="","",","&amp;IFERROR(VLOOKUP($J16,【選択肢】!$K$3:$O$81,5,)," ")&amp;IF(K16="","",","&amp;IFERROR(VLOOKUP($K16,【選択肢】!$K$3:$O$81,5,)," ")&amp;IF(L16="","",","&amp;IFERROR(VLOOKUP($L16,【選択肢】!$K$3:$O$81,5,)," ")&amp;IF(M16="","",","&amp;IFERROR(VLOOKUP($M16,【選択肢】!$K$3:$O$81,5,)," "))))))))</f>
        <v/>
      </c>
      <c r="Q16" s="514"/>
      <c r="R16" s="495"/>
      <c r="S16" s="494"/>
      <c r="T16" s="494"/>
      <c r="U16" s="494"/>
      <c r="V16" s="494"/>
      <c r="W16" s="494"/>
      <c r="X16" s="494"/>
    </row>
    <row r="17" spans="1:24">
      <c r="B17" s="517"/>
      <c r="C17" s="516"/>
      <c r="D17" s="511"/>
      <c r="E17" s="510"/>
      <c r="F17" s="510"/>
      <c r="G17" s="508">
        <f>SUM(E17+F17)</f>
        <v>0</v>
      </c>
      <c r="H17" s="515"/>
      <c r="I17" s="515"/>
      <c r="J17" s="515"/>
      <c r="K17" s="515"/>
      <c r="L17" s="515"/>
      <c r="M17" s="515"/>
      <c r="N17" s="506" t="str">
        <f>IF(H17="","",(IFERROR(VLOOKUP($H17,【選択肢】!$K$3:$O$81,2,)," ")&amp;IF(I17="","",","&amp;IFERROR(VLOOKUP($I17,【選択肢】!$K$3:$O$81,2,)," ")&amp;IF(J17="","",","&amp;IFERROR(VLOOKUP($J17,【選択肢】!$K$3:$O$81,2,)," ")&amp;IF(K17="","",","&amp;IFERROR(VLOOKUP($K17,【選択肢】!$K$3:$O$81,2,)," ")&amp;IF(L17="","",","&amp;IFERROR(VLOOKUP($L17,【選択肢】!$K$3:$O$81,2,)," ")&amp;IF(M17="","",","&amp;IFERROR(VLOOKUP($M17,【選択肢】!$K$3:$O$81,2,)," "))))))))</f>
        <v/>
      </c>
      <c r="O17" s="506" t="str">
        <f>IF(H17="","",(IFERROR(VLOOKUP($H17,【選択肢】!$K$3:$O$81,4,)," ")&amp;IF(I17="","",","&amp;IFERROR(VLOOKUP($I17,【選択肢】!$K$3:$O$81,4,)," ")&amp;IF(J17="","",","&amp;IFERROR(VLOOKUP($J17,【選択肢】!$K$3:$O$81,4,)," ")&amp;IF(K17="","",","&amp;IFERROR(VLOOKUP($K17,【選択肢】!$K$3:$O$81,4,)," ")&amp;IF(L17="","",","&amp;IFERROR(VLOOKUP($L17,【選択肢】!$K$3:$O$81,4,)," ")&amp;IF(M17="","",","&amp;IFERROR(VLOOKUP($M17,【選択肢】!$K$3:$O$81,4,)," "))))))))</f>
        <v/>
      </c>
      <c r="P17" s="506" t="str">
        <f>IF(H17="","",(IFERROR(VLOOKUP($H17,【選択肢】!$K$3:$O$81,5,)," ")&amp;IF(I17="","",","&amp;IFERROR(VLOOKUP($I17,【選択肢】!$K$3:$O$81,5,)," ")&amp;IF(J17="","",","&amp;IFERROR(VLOOKUP($J17,【選択肢】!$K$3:$O$81,5,)," ")&amp;IF(K17="","",","&amp;IFERROR(VLOOKUP($K17,【選択肢】!$K$3:$O$81,5,)," ")&amp;IF(L17="","",","&amp;IFERROR(VLOOKUP($L17,【選択肢】!$K$3:$O$81,5,)," ")&amp;IF(M17="","",","&amp;IFERROR(VLOOKUP($M17,【選択肢】!$K$3:$O$81,5,)," "))))))))</f>
        <v/>
      </c>
      <c r="Q17" s="514"/>
      <c r="R17" s="495"/>
      <c r="S17" s="494"/>
      <c r="T17" s="494"/>
      <c r="U17" s="494"/>
      <c r="V17" s="494"/>
      <c r="W17" s="494"/>
      <c r="X17" s="494"/>
    </row>
    <row r="18" spans="1:24">
      <c r="B18" s="517"/>
      <c r="C18" s="516"/>
      <c r="D18" s="511"/>
      <c r="E18" s="510"/>
      <c r="F18" s="510"/>
      <c r="G18" s="508">
        <f t="shared" si="0"/>
        <v>0</v>
      </c>
      <c r="H18" s="515"/>
      <c r="I18" s="515"/>
      <c r="J18" s="515"/>
      <c r="K18" s="515"/>
      <c r="L18" s="515"/>
      <c r="M18" s="515"/>
      <c r="N18" s="506" t="str">
        <f>IF(H18="","",(IFERROR(VLOOKUP($H18,【選択肢】!$K$3:$O$81,2,)," ")&amp;IF(I18="","",","&amp;IFERROR(VLOOKUP($I18,【選択肢】!$K$3:$O$81,2,)," ")&amp;IF(J18="","",","&amp;IFERROR(VLOOKUP($J18,【選択肢】!$K$3:$O$81,2,)," ")&amp;IF(K18="","",","&amp;IFERROR(VLOOKUP($K18,【選択肢】!$K$3:$O$81,2,)," ")&amp;IF(L18="","",","&amp;IFERROR(VLOOKUP($L18,【選択肢】!$K$3:$O$81,2,)," ")&amp;IF(M18="","",","&amp;IFERROR(VLOOKUP($M18,【選択肢】!$K$3:$O$81,2,)," "))))))))</f>
        <v/>
      </c>
      <c r="O18" s="506" t="str">
        <f>IF(H18="","",(IFERROR(VLOOKUP($H18,【選択肢】!$K$3:$O$81,4,)," ")&amp;IF(I18="","",","&amp;IFERROR(VLOOKUP($I18,【選択肢】!$K$3:$O$81,4,)," ")&amp;IF(J18="","",","&amp;IFERROR(VLOOKUP($J18,【選択肢】!$K$3:$O$81,4,)," ")&amp;IF(K18="","",","&amp;IFERROR(VLOOKUP($K18,【選択肢】!$K$3:$O$81,4,)," ")&amp;IF(L18="","",","&amp;IFERROR(VLOOKUP($L18,【選択肢】!$K$3:$O$81,4,)," ")&amp;IF(M18="","",","&amp;IFERROR(VLOOKUP($M18,【選択肢】!$K$3:$O$81,4,)," "))))))))</f>
        <v/>
      </c>
      <c r="P18" s="506" t="str">
        <f>IF(H18="","",(IFERROR(VLOOKUP($H18,【選択肢】!$K$3:$O$81,5,)," ")&amp;IF(I18="","",","&amp;IFERROR(VLOOKUP($I18,【選択肢】!$K$3:$O$81,5,)," ")&amp;IF(J18="","",","&amp;IFERROR(VLOOKUP($J18,【選択肢】!$K$3:$O$81,5,)," ")&amp;IF(K18="","",","&amp;IFERROR(VLOOKUP($K18,【選択肢】!$K$3:$O$81,5,)," ")&amp;IF(L18="","",","&amp;IFERROR(VLOOKUP($L18,【選択肢】!$K$3:$O$81,5,)," ")&amp;IF(M18="","",","&amp;IFERROR(VLOOKUP($M18,【選択肢】!$K$3:$O$81,5,)," "))))))))</f>
        <v/>
      </c>
      <c r="Q18" s="514"/>
      <c r="R18" s="495"/>
      <c r="S18" s="494"/>
      <c r="T18" s="494"/>
      <c r="U18" s="494"/>
      <c r="V18" s="494"/>
      <c r="W18" s="494"/>
      <c r="X18" s="494"/>
    </row>
    <row r="19" spans="1:24">
      <c r="B19" s="517"/>
      <c r="C19" s="516"/>
      <c r="D19" s="511"/>
      <c r="E19" s="510"/>
      <c r="F19" s="510"/>
      <c r="G19" s="508">
        <f t="shared" si="0"/>
        <v>0</v>
      </c>
      <c r="H19" s="515"/>
      <c r="I19" s="515"/>
      <c r="J19" s="515"/>
      <c r="K19" s="515"/>
      <c r="L19" s="515"/>
      <c r="M19" s="515"/>
      <c r="N19" s="506" t="str">
        <f>IF(H19="","",(IFERROR(VLOOKUP($H19,【選択肢】!$K$3:$O$81,2,)," ")&amp;IF(I19="","",","&amp;IFERROR(VLOOKUP($I19,【選択肢】!$K$3:$O$81,2,)," ")&amp;IF(J19="","",","&amp;IFERROR(VLOOKUP($J19,【選択肢】!$K$3:$O$81,2,)," ")&amp;IF(K19="","",","&amp;IFERROR(VLOOKUP($K19,【選択肢】!$K$3:$O$81,2,)," ")&amp;IF(L19="","",","&amp;IFERROR(VLOOKUP($L19,【選択肢】!$K$3:$O$81,2,)," ")&amp;IF(M19="","",","&amp;IFERROR(VLOOKUP($M19,【選択肢】!$K$3:$O$81,2,)," "))))))))</f>
        <v/>
      </c>
      <c r="O19" s="506" t="str">
        <f>IF(H19="","",(IFERROR(VLOOKUP($H19,【選択肢】!$K$3:$O$81,4,)," ")&amp;IF(I19="","",","&amp;IFERROR(VLOOKUP($I19,【選択肢】!$K$3:$O$81,4,)," ")&amp;IF(J19="","",","&amp;IFERROR(VLOOKUP($J19,【選択肢】!$K$3:$O$81,4,)," ")&amp;IF(K19="","",","&amp;IFERROR(VLOOKUP($K19,【選択肢】!$K$3:$O$81,4,)," ")&amp;IF(L19="","",","&amp;IFERROR(VLOOKUP($L19,【選択肢】!$K$3:$O$81,4,)," ")&amp;IF(M19="","",","&amp;IFERROR(VLOOKUP($M19,【選択肢】!$K$3:$O$81,4,)," "))))))))</f>
        <v/>
      </c>
      <c r="P19" s="506" t="str">
        <f>IF(H19="","",(IFERROR(VLOOKUP($H19,【選択肢】!$K$3:$O$81,5,)," ")&amp;IF(I19="","",","&amp;IFERROR(VLOOKUP($I19,【選択肢】!$K$3:$O$81,5,)," ")&amp;IF(J19="","",","&amp;IFERROR(VLOOKUP($J19,【選択肢】!$K$3:$O$81,5,)," ")&amp;IF(K19="","",","&amp;IFERROR(VLOOKUP($K19,【選択肢】!$K$3:$O$81,5,)," ")&amp;IF(L19="","",","&amp;IFERROR(VLOOKUP($L19,【選択肢】!$K$3:$O$81,5,)," ")&amp;IF(M19="","",","&amp;IFERROR(VLOOKUP($M19,【選択肢】!$K$3:$O$81,5,)," "))))))))</f>
        <v/>
      </c>
      <c r="Q19" s="514"/>
      <c r="R19" s="495"/>
      <c r="S19" s="494"/>
      <c r="T19" s="494"/>
      <c r="U19" s="494"/>
      <c r="V19" s="494"/>
      <c r="W19" s="494"/>
      <c r="X19" s="494"/>
    </row>
    <row r="20" spans="1:24">
      <c r="B20" s="517"/>
      <c r="C20" s="516"/>
      <c r="D20" s="511"/>
      <c r="E20" s="510"/>
      <c r="F20" s="510"/>
      <c r="G20" s="508">
        <f t="shared" si="0"/>
        <v>0</v>
      </c>
      <c r="H20" s="515"/>
      <c r="I20" s="515"/>
      <c r="J20" s="515"/>
      <c r="K20" s="515"/>
      <c r="L20" s="515"/>
      <c r="M20" s="515"/>
      <c r="N20" s="506" t="str">
        <f>IF(H20="","",(IFERROR(VLOOKUP($H20,【選択肢】!$K$3:$O$81,2,)," ")&amp;IF(I20="","",","&amp;IFERROR(VLOOKUP($I20,【選択肢】!$K$3:$O$81,2,)," ")&amp;IF(J20="","",","&amp;IFERROR(VLOOKUP($J20,【選択肢】!$K$3:$O$81,2,)," ")&amp;IF(K20="","",","&amp;IFERROR(VLOOKUP($K20,【選択肢】!$K$3:$O$81,2,)," ")&amp;IF(L20="","",","&amp;IFERROR(VLOOKUP($L20,【選択肢】!$K$3:$O$81,2,)," ")&amp;IF(M20="","",","&amp;IFERROR(VLOOKUP($M20,【選択肢】!$K$3:$O$81,2,)," "))))))))</f>
        <v/>
      </c>
      <c r="O20" s="506" t="str">
        <f>IF(H20="","",(IFERROR(VLOOKUP($H20,【選択肢】!$K$3:$O$81,4,)," ")&amp;IF(I20="","",","&amp;IFERROR(VLOOKUP($I20,【選択肢】!$K$3:$O$81,4,)," ")&amp;IF(J20="","",","&amp;IFERROR(VLOOKUP($J20,【選択肢】!$K$3:$O$81,4,)," ")&amp;IF(K20="","",","&amp;IFERROR(VLOOKUP($K20,【選択肢】!$K$3:$O$81,4,)," ")&amp;IF(L20="","",","&amp;IFERROR(VLOOKUP($L20,【選択肢】!$K$3:$O$81,4,)," ")&amp;IF(M20="","",","&amp;IFERROR(VLOOKUP($M20,【選択肢】!$K$3:$O$81,4,)," "))))))))</f>
        <v/>
      </c>
      <c r="P20" s="506" t="str">
        <f>IF(H20="","",(IFERROR(VLOOKUP($H20,【選択肢】!$K$3:$O$81,5,)," ")&amp;IF(I20="","",","&amp;IFERROR(VLOOKUP($I20,【選択肢】!$K$3:$O$81,5,)," ")&amp;IF(J20="","",","&amp;IFERROR(VLOOKUP($J20,【選択肢】!$K$3:$O$81,5,)," ")&amp;IF(K20="","",","&amp;IFERROR(VLOOKUP($K20,【選択肢】!$K$3:$O$81,5,)," ")&amp;IF(L20="","",","&amp;IFERROR(VLOOKUP($L20,【選択肢】!$K$3:$O$81,5,)," ")&amp;IF(M20="","",","&amp;IFERROR(VLOOKUP($M20,【選択肢】!$K$3:$O$81,5,)," "))))))))</f>
        <v/>
      </c>
      <c r="Q20" s="514"/>
      <c r="R20" s="495"/>
      <c r="S20" s="494"/>
      <c r="T20" s="494"/>
      <c r="U20" s="494"/>
      <c r="V20" s="494"/>
      <c r="W20" s="494"/>
      <c r="X20" s="494"/>
    </row>
    <row r="21" spans="1:24">
      <c r="B21" s="517"/>
      <c r="C21" s="516"/>
      <c r="D21" s="511"/>
      <c r="E21" s="510"/>
      <c r="F21" s="510"/>
      <c r="G21" s="508">
        <f t="shared" si="0"/>
        <v>0</v>
      </c>
      <c r="H21" s="515"/>
      <c r="I21" s="515"/>
      <c r="J21" s="515"/>
      <c r="K21" s="515"/>
      <c r="L21" s="515"/>
      <c r="M21" s="515"/>
      <c r="N21" s="506" t="str">
        <f>IF(H21="","",(IFERROR(VLOOKUP($H21,【選択肢】!$K$3:$O$81,2,)," ")&amp;IF(I21="","",","&amp;IFERROR(VLOOKUP($I21,【選択肢】!$K$3:$O$81,2,)," ")&amp;IF(J21="","",","&amp;IFERROR(VLOOKUP($J21,【選択肢】!$K$3:$O$81,2,)," ")&amp;IF(K21="","",","&amp;IFERROR(VLOOKUP($K21,【選択肢】!$K$3:$O$81,2,)," ")&amp;IF(L21="","",","&amp;IFERROR(VLOOKUP($L21,【選択肢】!$K$3:$O$81,2,)," ")&amp;IF(M21="","",","&amp;IFERROR(VLOOKUP($M21,【選択肢】!$K$3:$O$81,2,)," "))))))))</f>
        <v/>
      </c>
      <c r="O21" s="506" t="str">
        <f>IF(H21="","",(IFERROR(VLOOKUP($H21,【選択肢】!$K$3:$O$81,4,)," ")&amp;IF(I21="","",","&amp;IFERROR(VLOOKUP($I21,【選択肢】!$K$3:$O$81,4,)," ")&amp;IF(J21="","",","&amp;IFERROR(VLOOKUP($J21,【選択肢】!$K$3:$O$81,4,)," ")&amp;IF(K21="","",","&amp;IFERROR(VLOOKUP($K21,【選択肢】!$K$3:$O$81,4,)," ")&amp;IF(L21="","",","&amp;IFERROR(VLOOKUP($L21,【選択肢】!$K$3:$O$81,4,)," ")&amp;IF(M21="","",","&amp;IFERROR(VLOOKUP($M21,【選択肢】!$K$3:$O$81,4,)," "))))))))</f>
        <v/>
      </c>
      <c r="P21" s="506" t="str">
        <f>IF(H21="","",(IFERROR(VLOOKUP($H21,【選択肢】!$K$3:$O$81,5,)," ")&amp;IF(I21="","",","&amp;IFERROR(VLOOKUP($I21,【選択肢】!$K$3:$O$81,5,)," ")&amp;IF(J21="","",","&amp;IFERROR(VLOOKUP($J21,【選択肢】!$K$3:$O$81,5,)," ")&amp;IF(K21="","",","&amp;IFERROR(VLOOKUP($K21,【選択肢】!$K$3:$O$81,5,)," ")&amp;IF(L21="","",","&amp;IFERROR(VLOOKUP($L21,【選択肢】!$K$3:$O$81,5,)," ")&amp;IF(M21="","",","&amp;IFERROR(VLOOKUP($M21,【選択肢】!$K$3:$O$81,5,)," "))))))))</f>
        <v/>
      </c>
      <c r="Q21" s="514"/>
      <c r="R21" s="495"/>
      <c r="S21" s="494"/>
      <c r="T21" s="494"/>
      <c r="U21" s="494"/>
      <c r="V21" s="494"/>
      <c r="W21" s="494"/>
      <c r="X21" s="494"/>
    </row>
    <row r="22" spans="1:24">
      <c r="B22" s="517"/>
      <c r="C22" s="516"/>
      <c r="D22" s="511"/>
      <c r="E22" s="510"/>
      <c r="F22" s="510"/>
      <c r="G22" s="508">
        <f>SUM(E22+F22)</f>
        <v>0</v>
      </c>
      <c r="H22" s="515"/>
      <c r="I22" s="515"/>
      <c r="J22" s="515"/>
      <c r="K22" s="515"/>
      <c r="L22" s="515"/>
      <c r="M22" s="515"/>
      <c r="N22" s="506" t="str">
        <f>IF(H22="","",(IFERROR(VLOOKUP($H22,【選択肢】!$K$3:$O$81,2,)," ")&amp;IF(I22="","",","&amp;IFERROR(VLOOKUP($I22,【選択肢】!$K$3:$O$81,2,)," ")&amp;IF(J22="","",","&amp;IFERROR(VLOOKUP($J22,【選択肢】!$K$3:$O$81,2,)," ")&amp;IF(K22="","",","&amp;IFERROR(VLOOKUP($K22,【選択肢】!$K$3:$O$81,2,)," ")&amp;IF(L22="","",","&amp;IFERROR(VLOOKUP($L22,【選択肢】!$K$3:$O$81,2,)," ")&amp;IF(M22="","",","&amp;IFERROR(VLOOKUP($M22,【選択肢】!$K$3:$O$81,2,)," "))))))))</f>
        <v/>
      </c>
      <c r="O22" s="506" t="str">
        <f>IF(H22="","",(IFERROR(VLOOKUP($H22,【選択肢】!$K$3:$O$81,4,)," ")&amp;IF(I22="","",","&amp;IFERROR(VLOOKUP($I22,【選択肢】!$K$3:$O$81,4,)," ")&amp;IF(J22="","",","&amp;IFERROR(VLOOKUP($J22,【選択肢】!$K$3:$O$81,4,)," ")&amp;IF(K22="","",","&amp;IFERROR(VLOOKUP($K22,【選択肢】!$K$3:$O$81,4,)," ")&amp;IF(L22="","",","&amp;IFERROR(VLOOKUP($L22,【選択肢】!$K$3:$O$81,4,)," ")&amp;IF(M22="","",","&amp;IFERROR(VLOOKUP($M22,【選択肢】!$K$3:$O$81,4,)," "))))))))</f>
        <v/>
      </c>
      <c r="P22" s="506" t="str">
        <f>IF(H22="","",(IFERROR(VLOOKUP($H22,【選択肢】!$K$3:$O$81,5,)," ")&amp;IF(I22="","",","&amp;IFERROR(VLOOKUP($I22,【選択肢】!$K$3:$O$81,5,)," ")&amp;IF(J22="","",","&amp;IFERROR(VLOOKUP($J22,【選択肢】!$K$3:$O$81,5,)," ")&amp;IF(K22="","",","&amp;IFERROR(VLOOKUP($K22,【選択肢】!$K$3:$O$81,5,)," ")&amp;IF(L22="","",","&amp;IFERROR(VLOOKUP($L22,【選択肢】!$K$3:$O$81,5,)," ")&amp;IF(M22="","",","&amp;IFERROR(VLOOKUP($M22,【選択肢】!$K$3:$O$81,5,)," "))))))))</f>
        <v/>
      </c>
      <c r="Q22" s="514"/>
      <c r="R22" s="495"/>
      <c r="S22" s="494"/>
      <c r="T22" s="494"/>
      <c r="U22" s="494"/>
      <c r="V22" s="494"/>
      <c r="W22" s="494"/>
      <c r="X22" s="494"/>
    </row>
    <row r="23" spans="1:24">
      <c r="B23" s="513"/>
      <c r="C23" s="512"/>
      <c r="D23" s="511"/>
      <c r="E23" s="510"/>
      <c r="F23" s="509"/>
      <c r="G23" s="508">
        <f>SUM(E23+F23)</f>
        <v>0</v>
      </c>
      <c r="H23" s="507"/>
      <c r="I23" s="507"/>
      <c r="J23" s="507"/>
      <c r="K23" s="507"/>
      <c r="L23" s="507"/>
      <c r="M23" s="507"/>
      <c r="N23" s="506" t="str">
        <f>IF(H23="","",(IFERROR(VLOOKUP($H23,【選択肢】!$K$3:$O$81,2,)," ")&amp;IF(I23="","",","&amp;IFERROR(VLOOKUP($I23,【選択肢】!$K$3:$O$81,2,)," ")&amp;IF(J23="","",","&amp;IFERROR(VLOOKUP($J23,【選択肢】!$K$3:$O$81,2,)," ")&amp;IF(K23="","",","&amp;IFERROR(VLOOKUP($K23,【選択肢】!$K$3:$O$81,2,)," ")&amp;IF(L23="","",","&amp;IFERROR(VLOOKUP($L23,【選択肢】!$K$3:$O$81,2,)," ")&amp;IF(M23="","",","&amp;IFERROR(VLOOKUP($M23,【選択肢】!$K$3:$O$81,2,)," "))))))))</f>
        <v/>
      </c>
      <c r="O23" s="506" t="str">
        <f>IF(H23="","",(IFERROR(VLOOKUP($H23,【選択肢】!$K$3:$O$81,4,)," ")&amp;IF(I23="","",","&amp;IFERROR(VLOOKUP($I23,【選択肢】!$K$3:$O$81,4,)," ")&amp;IF(J23="","",","&amp;IFERROR(VLOOKUP($J23,【選択肢】!$K$3:$O$81,4,)," ")&amp;IF(K23="","",","&amp;IFERROR(VLOOKUP($K23,【選択肢】!$K$3:$O$81,4,)," ")&amp;IF(L23="","",","&amp;IFERROR(VLOOKUP($L23,【選択肢】!$K$3:$O$81,4,)," ")&amp;IF(M23="","",","&amp;IFERROR(VLOOKUP($M23,【選択肢】!$K$3:$O$81,4,)," "))))))))</f>
        <v/>
      </c>
      <c r="P23" s="506" t="str">
        <f>IF(H23="","",(IFERROR(VLOOKUP($H23,【選択肢】!$K$3:$O$81,5,)," ")&amp;IF(I23="","",","&amp;IFERROR(VLOOKUP($I23,【選択肢】!$K$3:$O$81,5,)," ")&amp;IF(J23="","",","&amp;IFERROR(VLOOKUP($J23,【選択肢】!$K$3:$O$81,5,)," ")&amp;IF(K23="","",","&amp;IFERROR(VLOOKUP($K23,【選択肢】!$K$3:$O$81,5,)," ")&amp;IF(L23="","",","&amp;IFERROR(VLOOKUP($L23,【選択肢】!$K$3:$O$81,5,)," ")&amp;IF(M23="","",","&amp;IFERROR(VLOOKUP($M23,【選択肢】!$K$3:$O$81,5,)," "))))))))</f>
        <v/>
      </c>
      <c r="Q23" s="505"/>
      <c r="R23" s="495"/>
      <c r="S23" s="494"/>
      <c r="T23" s="494"/>
      <c r="U23" s="494"/>
      <c r="V23" s="494"/>
      <c r="W23" s="494"/>
      <c r="X23" s="494"/>
    </row>
    <row r="24" spans="1:24">
      <c r="B24" s="517"/>
      <c r="C24" s="516"/>
      <c r="D24" s="511"/>
      <c r="E24" s="510"/>
      <c r="F24" s="510"/>
      <c r="G24" s="508">
        <f t="shared" ref="G24:G49" si="1">SUM(E24+F24)</f>
        <v>0</v>
      </c>
      <c r="H24" s="515"/>
      <c r="I24" s="515"/>
      <c r="J24" s="515"/>
      <c r="K24" s="515"/>
      <c r="L24" s="515"/>
      <c r="M24" s="515"/>
      <c r="N24" s="506" t="str">
        <f>IF(H24="","",(IFERROR(VLOOKUP($H24,【選択肢】!$K$3:$O$81,2,)," ")&amp;IF(I24="","",","&amp;IFERROR(VLOOKUP($I24,【選択肢】!$K$3:$O$81,2,)," ")&amp;IF(J24="","",","&amp;IFERROR(VLOOKUP($J24,【選択肢】!$K$3:$O$81,2,)," ")&amp;IF(K24="","",","&amp;IFERROR(VLOOKUP($K24,【選択肢】!$K$3:$O$81,2,)," ")&amp;IF(L24="","",","&amp;IFERROR(VLOOKUP($L24,【選択肢】!$K$3:$O$81,2,)," ")&amp;IF(M24="","",","&amp;IFERROR(VLOOKUP($M24,【選択肢】!$K$3:$O$81,2,)," "))))))))</f>
        <v/>
      </c>
      <c r="O24" s="506" t="str">
        <f>IF(H24="","",(IFERROR(VLOOKUP($H24,【選択肢】!$K$3:$O$81,4,)," ")&amp;IF(I24="","",","&amp;IFERROR(VLOOKUP($I24,【選択肢】!$K$3:$O$81,4,)," ")&amp;IF(J24="","",","&amp;IFERROR(VLOOKUP($J24,【選択肢】!$K$3:$O$81,4,)," ")&amp;IF(K24="","",","&amp;IFERROR(VLOOKUP($K24,【選択肢】!$K$3:$O$81,4,)," ")&amp;IF(L24="","",","&amp;IFERROR(VLOOKUP($L24,【選択肢】!$K$3:$O$81,4,)," ")&amp;IF(M24="","",","&amp;IFERROR(VLOOKUP($M24,【選択肢】!$K$3:$O$81,4,)," "))))))))</f>
        <v/>
      </c>
      <c r="P24" s="506" t="str">
        <f>IF(H24="","",(IFERROR(VLOOKUP($H24,【選択肢】!$K$3:$O$81,5,)," ")&amp;IF(I24="","",","&amp;IFERROR(VLOOKUP($I24,【選択肢】!$K$3:$O$81,5,)," ")&amp;IF(J24="","",","&amp;IFERROR(VLOOKUP($J24,【選択肢】!$K$3:$O$81,5,)," ")&amp;IF(K24="","",","&amp;IFERROR(VLOOKUP($K24,【選択肢】!$K$3:$O$81,5,)," ")&amp;IF(L24="","",","&amp;IFERROR(VLOOKUP($L24,【選択肢】!$K$3:$O$81,5,)," ")&amp;IF(M24="","",","&amp;IFERROR(VLOOKUP($M24,【選択肢】!$K$3:$O$81,5,)," "))))))))</f>
        <v/>
      </c>
      <c r="Q24" s="505"/>
      <c r="R24" s="495"/>
      <c r="S24" s="494"/>
      <c r="T24" s="494"/>
      <c r="U24" s="494"/>
      <c r="V24" s="494"/>
      <c r="W24" s="494"/>
      <c r="X24" s="494"/>
    </row>
    <row r="25" spans="1:24">
      <c r="B25" s="517"/>
      <c r="C25" s="516"/>
      <c r="D25" s="511"/>
      <c r="E25" s="510"/>
      <c r="F25" s="510"/>
      <c r="G25" s="508">
        <f t="shared" si="1"/>
        <v>0</v>
      </c>
      <c r="H25" s="515"/>
      <c r="I25" s="515"/>
      <c r="J25" s="515"/>
      <c r="K25" s="515"/>
      <c r="L25" s="515"/>
      <c r="M25" s="515"/>
      <c r="N25" s="506" t="str">
        <f>IF(H25="","",(IFERROR(VLOOKUP($H25,【選択肢】!$K$3:$O$81,2,)," ")&amp;IF(I25="","",","&amp;IFERROR(VLOOKUP($I25,【選択肢】!$K$3:$O$81,2,)," ")&amp;IF(J25="","",","&amp;IFERROR(VLOOKUP($J25,【選択肢】!$K$3:$O$81,2,)," ")&amp;IF(K25="","",","&amp;IFERROR(VLOOKUP($K25,【選択肢】!$K$3:$O$81,2,)," ")&amp;IF(L25="","",","&amp;IFERROR(VLOOKUP($L25,【選択肢】!$K$3:$O$81,2,)," ")&amp;IF(M25="","",","&amp;IFERROR(VLOOKUP($M25,【選択肢】!$K$3:$O$81,2,)," "))))))))</f>
        <v/>
      </c>
      <c r="O25" s="506" t="str">
        <f>IF(H25="","",(IFERROR(VLOOKUP($H25,【選択肢】!$K$3:$O$81,4,)," ")&amp;IF(I25="","",","&amp;IFERROR(VLOOKUP($I25,【選択肢】!$K$3:$O$81,4,)," ")&amp;IF(J25="","",","&amp;IFERROR(VLOOKUP($J25,【選択肢】!$K$3:$O$81,4,)," ")&amp;IF(K25="","",","&amp;IFERROR(VLOOKUP($K25,【選択肢】!$K$3:$O$81,4,)," ")&amp;IF(L25="","",","&amp;IFERROR(VLOOKUP($L25,【選択肢】!$K$3:$O$81,4,)," ")&amp;IF(M25="","",","&amp;IFERROR(VLOOKUP($M25,【選択肢】!$K$3:$O$81,4,)," "))))))))</f>
        <v/>
      </c>
      <c r="P25" s="506" t="str">
        <f>IF(H25="","",(IFERROR(VLOOKUP($H25,【選択肢】!$K$3:$O$81,5,)," ")&amp;IF(I25="","",","&amp;IFERROR(VLOOKUP($I25,【選択肢】!$K$3:$O$81,5,)," ")&amp;IF(J25="","",","&amp;IFERROR(VLOOKUP($J25,【選択肢】!$K$3:$O$81,5,)," ")&amp;IF(K25="","",","&amp;IFERROR(VLOOKUP($K25,【選択肢】!$K$3:$O$81,5,)," ")&amp;IF(L25="","",","&amp;IFERROR(VLOOKUP($L25,【選択肢】!$K$3:$O$81,5,)," ")&amp;IF(M25="","",","&amp;IFERROR(VLOOKUP($M25,【選択肢】!$K$3:$O$81,5,)," "))))))))</f>
        <v/>
      </c>
      <c r="Q25" s="505"/>
      <c r="R25" s="495"/>
      <c r="S25" s="494"/>
      <c r="T25" s="494"/>
      <c r="U25" s="494"/>
      <c r="V25" s="494"/>
      <c r="W25" s="494"/>
      <c r="X25" s="494"/>
    </row>
    <row r="26" spans="1:24">
      <c r="B26" s="517"/>
      <c r="C26" s="516"/>
      <c r="D26" s="511"/>
      <c r="E26" s="510"/>
      <c r="F26" s="510"/>
      <c r="G26" s="508">
        <f t="shared" si="1"/>
        <v>0</v>
      </c>
      <c r="H26" s="515"/>
      <c r="I26" s="515"/>
      <c r="J26" s="515"/>
      <c r="K26" s="515"/>
      <c r="L26" s="515"/>
      <c r="M26" s="515"/>
      <c r="N26" s="506" t="str">
        <f>IF(H26="","",(IFERROR(VLOOKUP($H26,【選択肢】!$K$3:$O$81,2,)," ")&amp;IF(I26="","",","&amp;IFERROR(VLOOKUP($I26,【選択肢】!$K$3:$O$81,2,)," ")&amp;IF(J26="","",","&amp;IFERROR(VLOOKUP($J26,【選択肢】!$K$3:$O$81,2,)," ")&amp;IF(K26="","",","&amp;IFERROR(VLOOKUP($K26,【選択肢】!$K$3:$O$81,2,)," ")&amp;IF(L26="","",","&amp;IFERROR(VLOOKUP($L26,【選択肢】!$K$3:$O$81,2,)," ")&amp;IF(M26="","",","&amp;IFERROR(VLOOKUP($M26,【選択肢】!$K$3:$O$81,2,)," "))))))))</f>
        <v/>
      </c>
      <c r="O26" s="506" t="str">
        <f>IF(H26="","",(IFERROR(VLOOKUP($H26,【選択肢】!$K$3:$O$81,4,)," ")&amp;IF(I26="","",","&amp;IFERROR(VLOOKUP($I26,【選択肢】!$K$3:$O$81,4,)," ")&amp;IF(J26="","",","&amp;IFERROR(VLOOKUP($J26,【選択肢】!$K$3:$O$81,4,)," ")&amp;IF(K26="","",","&amp;IFERROR(VLOOKUP($K26,【選択肢】!$K$3:$O$81,4,)," ")&amp;IF(L26="","",","&amp;IFERROR(VLOOKUP($L26,【選択肢】!$K$3:$O$81,4,)," ")&amp;IF(M26="","",","&amp;IFERROR(VLOOKUP($M26,【選択肢】!$K$3:$O$81,4,)," "))))))))</f>
        <v/>
      </c>
      <c r="P26" s="506" t="str">
        <f>IF(H26="","",(IFERROR(VLOOKUP($H26,【選択肢】!$K$3:$O$81,5,)," ")&amp;IF(I26="","",","&amp;IFERROR(VLOOKUP($I26,【選択肢】!$K$3:$O$81,5,)," ")&amp;IF(J26="","",","&amp;IFERROR(VLOOKUP($J26,【選択肢】!$K$3:$O$81,5,)," ")&amp;IF(K26="","",","&amp;IFERROR(VLOOKUP($K26,【選択肢】!$K$3:$O$81,5,)," ")&amp;IF(L26="","",","&amp;IFERROR(VLOOKUP($L26,【選択肢】!$K$3:$O$81,5,)," ")&amp;IF(M26="","",","&amp;IFERROR(VLOOKUP($M26,【選択肢】!$K$3:$O$81,5,)," "))))))))</f>
        <v/>
      </c>
      <c r="Q26" s="505"/>
      <c r="R26" s="495"/>
      <c r="S26" s="494"/>
      <c r="T26" s="494"/>
      <c r="U26" s="494"/>
      <c r="V26" s="494"/>
      <c r="W26" s="494"/>
      <c r="X26" s="494"/>
    </row>
    <row r="27" spans="1:24">
      <c r="B27" s="513"/>
      <c r="C27" s="512"/>
      <c r="D27" s="969"/>
      <c r="E27" s="509"/>
      <c r="F27" s="509"/>
      <c r="G27" s="970">
        <f t="shared" si="1"/>
        <v>0</v>
      </c>
      <c r="H27" s="507"/>
      <c r="I27" s="507"/>
      <c r="J27" s="507"/>
      <c r="K27" s="507"/>
      <c r="L27" s="507"/>
      <c r="M27" s="507"/>
      <c r="N27" s="968" t="str">
        <f>IF(H27="","",(IFERROR(VLOOKUP($H27,【選択肢】!$K$3:$O$81,2,)," ")&amp;IF(I27="","",","&amp;IFERROR(VLOOKUP($I27,【選択肢】!$K$3:$O$81,2,)," ")&amp;IF(J27="","",","&amp;IFERROR(VLOOKUP($J27,【選択肢】!$K$3:$O$81,2,)," ")&amp;IF(K27="","",","&amp;IFERROR(VLOOKUP($K27,【選択肢】!$K$3:$O$81,2,)," ")&amp;IF(L27="","",","&amp;IFERROR(VLOOKUP($L27,【選択肢】!$K$3:$O$81,2,)," ")&amp;IF(M27="","",","&amp;IFERROR(VLOOKUP($M27,【選択肢】!$K$3:$O$81,2,)," "))))))))</f>
        <v/>
      </c>
      <c r="O27" s="968" t="str">
        <f>IF(H27="","",(IFERROR(VLOOKUP($H27,【選択肢】!$K$3:$O$81,4,)," ")&amp;IF(I27="","",","&amp;IFERROR(VLOOKUP($I27,【選択肢】!$K$3:$O$81,4,)," ")&amp;IF(J27="","",","&amp;IFERROR(VLOOKUP($J27,【選択肢】!$K$3:$O$81,4,)," ")&amp;IF(K27="","",","&amp;IFERROR(VLOOKUP($K27,【選択肢】!$K$3:$O$81,4,)," ")&amp;IF(L27="","",","&amp;IFERROR(VLOOKUP($L27,【選択肢】!$K$3:$O$81,4,)," ")&amp;IF(M27="","",","&amp;IFERROR(VLOOKUP($M27,【選択肢】!$K$3:$O$81,4,)," "))))))))</f>
        <v/>
      </c>
      <c r="P27" s="968" t="str">
        <f>IF(H27="","",(IFERROR(VLOOKUP($H27,【選択肢】!$K$3:$O$81,5,)," ")&amp;IF(I27="","",","&amp;IFERROR(VLOOKUP($I27,【選択肢】!$K$3:$O$81,5,)," ")&amp;IF(J27="","",","&amp;IFERROR(VLOOKUP($J27,【選択肢】!$K$3:$O$81,5,)," ")&amp;IF(K27="","",","&amp;IFERROR(VLOOKUP($K27,【選択肢】!$K$3:$O$81,5,)," ")&amp;IF(L27="","",","&amp;IFERROR(VLOOKUP($L27,【選択肢】!$K$3:$O$81,5,)," ")&amp;IF(M27="","",","&amp;IFERROR(VLOOKUP($M27,【選択肢】!$K$3:$O$81,5,)," "))))))))</f>
        <v/>
      </c>
      <c r="Q27" s="505"/>
      <c r="R27" s="495"/>
      <c r="S27" s="494"/>
      <c r="T27" s="494"/>
      <c r="U27" s="494"/>
      <c r="V27" s="494"/>
      <c r="W27" s="494"/>
      <c r="X27" s="494"/>
    </row>
    <row r="28" spans="1:24">
      <c r="A28" s="494"/>
      <c r="B28" s="517"/>
      <c r="C28" s="516"/>
      <c r="D28" s="511"/>
      <c r="E28" s="510"/>
      <c r="F28" s="510"/>
      <c r="G28" s="508">
        <f t="shared" si="1"/>
        <v>0</v>
      </c>
      <c r="H28" s="515"/>
      <c r="I28" s="515"/>
      <c r="J28" s="515"/>
      <c r="K28" s="515"/>
      <c r="L28" s="515"/>
      <c r="M28" s="515"/>
      <c r="N28" s="506" t="str">
        <f>IF(H28="","",(IFERROR(VLOOKUP($H28,【選択肢】!$K$3:$O$81,2,)," ")&amp;IF(I28="","",","&amp;IFERROR(VLOOKUP($I28,【選択肢】!$K$3:$O$81,2,)," ")&amp;IF(J28="","",","&amp;IFERROR(VLOOKUP($J28,【選択肢】!$K$3:$O$81,2,)," ")&amp;IF(K28="","",","&amp;IFERROR(VLOOKUP($K28,【選択肢】!$K$3:$O$81,2,)," ")&amp;IF(L28="","",","&amp;IFERROR(VLOOKUP($L28,【選択肢】!$K$3:$O$81,2,)," ")&amp;IF(M28="","",","&amp;IFERROR(VLOOKUP($M28,【選択肢】!$K$3:$O$81,2,)," "))))))))</f>
        <v/>
      </c>
      <c r="O28" s="506" t="str">
        <f>IF(H28="","",(IFERROR(VLOOKUP($H28,【選択肢】!$K$3:$O$81,4,)," ")&amp;IF(I28="","",","&amp;IFERROR(VLOOKUP($I28,【選択肢】!$K$3:$O$81,4,)," ")&amp;IF(J28="","",","&amp;IFERROR(VLOOKUP($J28,【選択肢】!$K$3:$O$81,4,)," ")&amp;IF(K28="","",","&amp;IFERROR(VLOOKUP($K28,【選択肢】!$K$3:$O$81,4,)," ")&amp;IF(L28="","",","&amp;IFERROR(VLOOKUP($L28,【選択肢】!$K$3:$O$81,4,)," ")&amp;IF(M28="","",","&amp;IFERROR(VLOOKUP($M28,【選択肢】!$K$3:$O$81,4,)," "))))))))</f>
        <v/>
      </c>
      <c r="P28" s="506" t="str">
        <f>IF(H28="","",(IFERROR(VLOOKUP($H28,【選択肢】!$K$3:$O$81,5,)," ")&amp;IF(I28="","",","&amp;IFERROR(VLOOKUP($I28,【選択肢】!$K$3:$O$81,5,)," ")&amp;IF(J28="","",","&amp;IFERROR(VLOOKUP($J28,【選択肢】!$K$3:$O$81,5,)," ")&amp;IF(K28="","",","&amp;IFERROR(VLOOKUP($K28,【選択肢】!$K$3:$O$81,5,)," ")&amp;IF(L28="","",","&amp;IFERROR(VLOOKUP($L28,【選択肢】!$K$3:$O$81,5,)," ")&amp;IF(M28="","",","&amp;IFERROR(VLOOKUP($M28,【選択肢】!$K$3:$O$81,5,)," "))))))))</f>
        <v/>
      </c>
      <c r="Q28" s="514"/>
      <c r="R28" s="495"/>
      <c r="S28" s="494"/>
      <c r="T28" s="494"/>
      <c r="U28" s="494"/>
      <c r="V28" s="494"/>
      <c r="W28" s="494"/>
      <c r="X28" s="494"/>
    </row>
    <row r="29" spans="1:24">
      <c r="B29" s="517"/>
      <c r="C29" s="516"/>
      <c r="D29" s="511"/>
      <c r="E29" s="510"/>
      <c r="F29" s="510"/>
      <c r="G29" s="508">
        <f t="shared" si="1"/>
        <v>0</v>
      </c>
      <c r="H29" s="515"/>
      <c r="I29" s="515"/>
      <c r="J29" s="515"/>
      <c r="K29" s="515"/>
      <c r="L29" s="515"/>
      <c r="M29" s="515"/>
      <c r="N29" s="506" t="str">
        <f>IF(H29="","",(IFERROR(VLOOKUP($H29,【選択肢】!$K$3:$O$81,2,)," ")&amp;IF(I29="","",","&amp;IFERROR(VLOOKUP($I29,【選択肢】!$K$3:$O$81,2,)," ")&amp;IF(J29="","",","&amp;IFERROR(VLOOKUP($J29,【選択肢】!$K$3:$O$81,2,)," ")&amp;IF(K29="","",","&amp;IFERROR(VLOOKUP($K29,【選択肢】!$K$3:$O$81,2,)," ")&amp;IF(L29="","",","&amp;IFERROR(VLOOKUP($L29,【選択肢】!$K$3:$O$81,2,)," ")&amp;IF(M29="","",","&amp;IFERROR(VLOOKUP($M29,【選択肢】!$K$3:$O$81,2,)," "))))))))</f>
        <v/>
      </c>
      <c r="O29" s="506" t="str">
        <f>IF(H29="","",(IFERROR(VLOOKUP($H29,【選択肢】!$K$3:$O$81,4,)," ")&amp;IF(I29="","",","&amp;IFERROR(VLOOKUP($I29,【選択肢】!$K$3:$O$81,4,)," ")&amp;IF(J29="","",","&amp;IFERROR(VLOOKUP($J29,【選択肢】!$K$3:$O$81,4,)," ")&amp;IF(K29="","",","&amp;IFERROR(VLOOKUP($K29,【選択肢】!$K$3:$O$81,4,)," ")&amp;IF(L29="","",","&amp;IFERROR(VLOOKUP($L29,【選択肢】!$K$3:$O$81,4,)," ")&amp;IF(M29="","",","&amp;IFERROR(VLOOKUP($M29,【選択肢】!$K$3:$O$81,4,)," "))))))))</f>
        <v/>
      </c>
      <c r="P29" s="506" t="str">
        <f>IF(H29="","",(IFERROR(VLOOKUP($H29,【選択肢】!$K$3:$O$81,5,)," ")&amp;IF(I29="","",","&amp;IFERROR(VLOOKUP($I29,【選択肢】!$K$3:$O$81,5,)," ")&amp;IF(J29="","",","&amp;IFERROR(VLOOKUP($J29,【選択肢】!$K$3:$O$81,5,)," ")&amp;IF(K29="","",","&amp;IFERROR(VLOOKUP($K29,【選択肢】!$K$3:$O$81,5,)," ")&amp;IF(L29="","",","&amp;IFERROR(VLOOKUP($L29,【選択肢】!$K$3:$O$81,5,)," ")&amp;IF(M29="","",","&amp;IFERROR(VLOOKUP($M29,【選択肢】!$K$3:$O$81,5,)," "))))))))</f>
        <v/>
      </c>
      <c r="Q29" s="514"/>
      <c r="R29" s="495"/>
      <c r="S29" s="494"/>
      <c r="T29" s="494"/>
      <c r="U29" s="494"/>
      <c r="V29" s="494"/>
      <c r="W29" s="494"/>
      <c r="X29" s="494"/>
    </row>
    <row r="30" spans="1:24">
      <c r="B30" s="517"/>
      <c r="C30" s="516"/>
      <c r="D30" s="511"/>
      <c r="E30" s="510"/>
      <c r="F30" s="510"/>
      <c r="G30" s="508">
        <f t="shared" si="1"/>
        <v>0</v>
      </c>
      <c r="H30" s="515"/>
      <c r="I30" s="515"/>
      <c r="J30" s="515"/>
      <c r="K30" s="515"/>
      <c r="L30" s="515"/>
      <c r="M30" s="515"/>
      <c r="N30" s="506" t="str">
        <f>IF(H30="","",(IFERROR(VLOOKUP($H30,【選択肢】!$K$3:$O$81,2,)," ")&amp;IF(I30="","",","&amp;IFERROR(VLOOKUP($I30,【選択肢】!$K$3:$O$81,2,)," ")&amp;IF(J30="","",","&amp;IFERROR(VLOOKUP($J30,【選択肢】!$K$3:$O$81,2,)," ")&amp;IF(K30="","",","&amp;IFERROR(VLOOKUP($K30,【選択肢】!$K$3:$O$81,2,)," ")&amp;IF(L30="","",","&amp;IFERROR(VLOOKUP($L30,【選択肢】!$K$3:$O$81,2,)," ")&amp;IF(M30="","",","&amp;IFERROR(VLOOKUP($M30,【選択肢】!$K$3:$O$81,2,)," "))))))))</f>
        <v/>
      </c>
      <c r="O30" s="506" t="str">
        <f>IF(H30="","",(IFERROR(VLOOKUP($H30,【選択肢】!$K$3:$O$81,4,)," ")&amp;IF(I30="","",","&amp;IFERROR(VLOOKUP($I30,【選択肢】!$K$3:$O$81,4,)," ")&amp;IF(J30="","",","&amp;IFERROR(VLOOKUP($J30,【選択肢】!$K$3:$O$81,4,)," ")&amp;IF(K30="","",","&amp;IFERROR(VLOOKUP($K30,【選択肢】!$K$3:$O$81,4,)," ")&amp;IF(L30="","",","&amp;IFERROR(VLOOKUP($L30,【選択肢】!$K$3:$O$81,4,)," ")&amp;IF(M30="","",","&amp;IFERROR(VLOOKUP($M30,【選択肢】!$K$3:$O$81,4,)," "))))))))</f>
        <v/>
      </c>
      <c r="P30" s="506" t="str">
        <f>IF(H30="","",(IFERROR(VLOOKUP($H30,【選択肢】!$K$3:$O$81,5,)," ")&amp;IF(I30="","",","&amp;IFERROR(VLOOKUP($I30,【選択肢】!$K$3:$O$81,5,)," ")&amp;IF(J30="","",","&amp;IFERROR(VLOOKUP($J30,【選択肢】!$K$3:$O$81,5,)," ")&amp;IF(K30="","",","&amp;IFERROR(VLOOKUP($K30,【選択肢】!$K$3:$O$81,5,)," ")&amp;IF(L30="","",","&amp;IFERROR(VLOOKUP($L30,【選択肢】!$K$3:$O$81,5,)," ")&amp;IF(M30="","",","&amp;IFERROR(VLOOKUP($M30,【選択肢】!$K$3:$O$81,5,)," "))))))))</f>
        <v/>
      </c>
      <c r="Q30" s="514"/>
      <c r="R30" s="495"/>
      <c r="S30" s="494"/>
      <c r="T30" s="494"/>
      <c r="U30" s="494"/>
      <c r="V30" s="494"/>
      <c r="W30" s="494"/>
      <c r="X30" s="494"/>
    </row>
    <row r="31" spans="1:24">
      <c r="B31" s="517"/>
      <c r="C31" s="512"/>
      <c r="D31" s="511"/>
      <c r="E31" s="510"/>
      <c r="F31" s="509"/>
      <c r="G31" s="508">
        <f t="shared" si="1"/>
        <v>0</v>
      </c>
      <c r="H31" s="507"/>
      <c r="I31" s="507"/>
      <c r="J31" s="507"/>
      <c r="K31" s="507"/>
      <c r="L31" s="507"/>
      <c r="M31" s="507"/>
      <c r="N31" s="506" t="str">
        <f>IF(H31="","",(IFERROR(VLOOKUP($H31,【選択肢】!$K$3:$O$81,2,)," ")&amp;IF(I31="","",","&amp;IFERROR(VLOOKUP($I31,【選択肢】!$K$3:$O$81,2,)," ")&amp;IF(J31="","",","&amp;IFERROR(VLOOKUP($J31,【選択肢】!$K$3:$O$81,2,)," ")&amp;IF(K31="","",","&amp;IFERROR(VLOOKUP($K31,【選択肢】!$K$3:$O$81,2,)," ")&amp;IF(L31="","",","&amp;IFERROR(VLOOKUP($L31,【選択肢】!$K$3:$O$81,2,)," ")&amp;IF(M31="","",","&amp;IFERROR(VLOOKUP($M31,【選択肢】!$K$3:$O$81,2,)," "))))))))</f>
        <v/>
      </c>
      <c r="O31" s="506" t="str">
        <f>IF(H31="","",(IFERROR(VLOOKUP($H31,【選択肢】!$K$3:$O$81,4,)," ")&amp;IF(I31="","",","&amp;IFERROR(VLOOKUP($I31,【選択肢】!$K$3:$O$81,4,)," ")&amp;IF(J31="","",","&amp;IFERROR(VLOOKUP($J31,【選択肢】!$K$3:$O$81,4,)," ")&amp;IF(K31="","",","&amp;IFERROR(VLOOKUP($K31,【選択肢】!$K$3:$O$81,4,)," ")&amp;IF(L31="","",","&amp;IFERROR(VLOOKUP($L31,【選択肢】!$K$3:$O$81,4,)," ")&amp;IF(M31="","",","&amp;IFERROR(VLOOKUP($M31,【選択肢】!$K$3:$O$81,4,)," "))))))))</f>
        <v/>
      </c>
      <c r="P31" s="506" t="str">
        <f>IF(H31="","",(IFERROR(VLOOKUP($H31,【選択肢】!$K$3:$O$81,5,)," ")&amp;IF(I31="","",","&amp;IFERROR(VLOOKUP($I31,【選択肢】!$K$3:$O$81,5,)," ")&amp;IF(J31="","",","&amp;IFERROR(VLOOKUP($J31,【選択肢】!$K$3:$O$81,5,)," ")&amp;IF(K31="","",","&amp;IFERROR(VLOOKUP($K31,【選択肢】!$K$3:$O$81,5,)," ")&amp;IF(L31="","",","&amp;IFERROR(VLOOKUP($L31,【選択肢】!$K$3:$O$81,5,)," ")&amp;IF(M31="","",","&amp;IFERROR(VLOOKUP($M31,【選択肢】!$K$3:$O$81,5,)," "))))))))</f>
        <v/>
      </c>
      <c r="Q31" s="505"/>
      <c r="R31" s="495"/>
      <c r="S31" s="494"/>
      <c r="T31" s="494"/>
      <c r="U31" s="494"/>
      <c r="V31" s="494"/>
      <c r="W31" s="494"/>
      <c r="X31" s="494"/>
    </row>
    <row r="32" spans="1:24">
      <c r="B32" s="517"/>
      <c r="C32" s="516"/>
      <c r="D32" s="511"/>
      <c r="E32" s="510"/>
      <c r="F32" s="510"/>
      <c r="G32" s="508">
        <f t="shared" si="1"/>
        <v>0</v>
      </c>
      <c r="H32" s="515"/>
      <c r="I32" s="515"/>
      <c r="J32" s="515"/>
      <c r="K32" s="515"/>
      <c r="L32" s="515"/>
      <c r="M32" s="515"/>
      <c r="N32" s="506" t="str">
        <f>IF(H32="","",(IFERROR(VLOOKUP($H32,【選択肢】!$K$3:$O$81,2,)," ")&amp;IF(I32="","",","&amp;IFERROR(VLOOKUP($I32,【選択肢】!$K$3:$O$81,2,)," ")&amp;IF(J32="","",","&amp;IFERROR(VLOOKUP($J32,【選択肢】!$K$3:$O$81,2,)," ")&amp;IF(K32="","",","&amp;IFERROR(VLOOKUP($K32,【選択肢】!$K$3:$O$81,2,)," ")&amp;IF(L32="","",","&amp;IFERROR(VLOOKUP($L32,【選択肢】!$K$3:$O$81,2,)," ")&amp;IF(M32="","",","&amp;IFERROR(VLOOKUP($M32,【選択肢】!$K$3:$O$81,2,)," "))))))))</f>
        <v/>
      </c>
      <c r="O32" s="506" t="str">
        <f>IF(H32="","",(IFERROR(VLOOKUP($H32,【選択肢】!$K$3:$O$81,4,)," ")&amp;IF(I32="","",","&amp;IFERROR(VLOOKUP($I32,【選択肢】!$K$3:$O$81,4,)," ")&amp;IF(J32="","",","&amp;IFERROR(VLOOKUP($J32,【選択肢】!$K$3:$O$81,4,)," ")&amp;IF(K32="","",","&amp;IFERROR(VLOOKUP($K32,【選択肢】!$K$3:$O$81,4,)," ")&amp;IF(L32="","",","&amp;IFERROR(VLOOKUP($L32,【選択肢】!$K$3:$O$81,4,)," ")&amp;IF(M32="","",","&amp;IFERROR(VLOOKUP($M32,【選択肢】!$K$3:$O$81,4,)," "))))))))</f>
        <v/>
      </c>
      <c r="P32" s="506" t="str">
        <f>IF(H32="","",(IFERROR(VLOOKUP($H32,【選択肢】!$K$3:$O$81,5,)," ")&amp;IF(I32="","",","&amp;IFERROR(VLOOKUP($I32,【選択肢】!$K$3:$O$81,5,)," ")&amp;IF(J32="","",","&amp;IFERROR(VLOOKUP($J32,【選択肢】!$K$3:$O$81,5,)," ")&amp;IF(K32="","",","&amp;IFERROR(VLOOKUP($K32,【選択肢】!$K$3:$O$81,5,)," ")&amp;IF(L32="","",","&amp;IFERROR(VLOOKUP($L32,【選択肢】!$K$3:$O$81,5,)," ")&amp;IF(M32="","",","&amp;IFERROR(VLOOKUP($M32,【選択肢】!$K$3:$O$81,5,)," "))))))))</f>
        <v/>
      </c>
      <c r="Q32" s="514"/>
      <c r="R32" s="495"/>
      <c r="S32" s="494"/>
      <c r="T32" s="494"/>
      <c r="U32" s="494"/>
      <c r="V32" s="494"/>
      <c r="W32" s="494"/>
      <c r="X32" s="494"/>
    </row>
    <row r="33" spans="2:24">
      <c r="B33" s="517"/>
      <c r="C33" s="516"/>
      <c r="D33" s="511"/>
      <c r="E33" s="510"/>
      <c r="F33" s="510"/>
      <c r="G33" s="508">
        <f t="shared" si="1"/>
        <v>0</v>
      </c>
      <c r="H33" s="515"/>
      <c r="I33" s="515"/>
      <c r="J33" s="515"/>
      <c r="K33" s="515"/>
      <c r="L33" s="515"/>
      <c r="M33" s="515"/>
      <c r="N33" s="506" t="str">
        <f>IF(H33="","",(IFERROR(VLOOKUP($H33,【選択肢】!$K$3:$O$81,2,)," ")&amp;IF(I33="","",","&amp;IFERROR(VLOOKUP($I33,【選択肢】!$K$3:$O$81,2,)," ")&amp;IF(J33="","",","&amp;IFERROR(VLOOKUP($J33,【選択肢】!$K$3:$O$81,2,)," ")&amp;IF(K33="","",","&amp;IFERROR(VLOOKUP($K33,【選択肢】!$K$3:$O$81,2,)," ")&amp;IF(L33="","",","&amp;IFERROR(VLOOKUP($L33,【選択肢】!$K$3:$O$81,2,)," ")&amp;IF(M33="","",","&amp;IFERROR(VLOOKUP($M33,【選択肢】!$K$3:$O$81,2,)," "))))))))</f>
        <v/>
      </c>
      <c r="O33" s="506" t="str">
        <f>IF(H33="","",(IFERROR(VLOOKUP($H33,【選択肢】!$K$3:$O$81,4,)," ")&amp;IF(I33="","",","&amp;IFERROR(VLOOKUP($I33,【選択肢】!$K$3:$O$81,4,)," ")&amp;IF(J33="","",","&amp;IFERROR(VLOOKUP($J33,【選択肢】!$K$3:$O$81,4,)," ")&amp;IF(K33="","",","&amp;IFERROR(VLOOKUP($K33,【選択肢】!$K$3:$O$81,4,)," ")&amp;IF(L33="","",","&amp;IFERROR(VLOOKUP($L33,【選択肢】!$K$3:$O$81,4,)," ")&amp;IF(M33="","",","&amp;IFERROR(VLOOKUP($M33,【選択肢】!$K$3:$O$81,4,)," "))))))))</f>
        <v/>
      </c>
      <c r="P33" s="506" t="str">
        <f>IF(H33="","",(IFERROR(VLOOKUP($H33,【選択肢】!$K$3:$O$81,5,)," ")&amp;IF(I33="","",","&amp;IFERROR(VLOOKUP($I33,【選択肢】!$K$3:$O$81,5,)," ")&amp;IF(J33="","",","&amp;IFERROR(VLOOKUP($J33,【選択肢】!$K$3:$O$81,5,)," ")&amp;IF(K33="","",","&amp;IFERROR(VLOOKUP($K33,【選択肢】!$K$3:$O$81,5,)," ")&amp;IF(L33="","",","&amp;IFERROR(VLOOKUP($L33,【選択肢】!$K$3:$O$81,5,)," ")&amp;IF(M33="","",","&amp;IFERROR(VLOOKUP($M33,【選択肢】!$K$3:$O$81,5,)," "))))))))</f>
        <v/>
      </c>
      <c r="Q33" s="514"/>
      <c r="R33" s="495"/>
      <c r="S33" s="494"/>
      <c r="T33" s="494"/>
      <c r="U33" s="494"/>
      <c r="V33" s="494"/>
      <c r="W33" s="494"/>
      <c r="X33" s="494"/>
    </row>
    <row r="34" spans="2:24">
      <c r="B34" s="517"/>
      <c r="C34" s="516"/>
      <c r="D34" s="511"/>
      <c r="E34" s="510"/>
      <c r="F34" s="510"/>
      <c r="G34" s="508">
        <f t="shared" si="1"/>
        <v>0</v>
      </c>
      <c r="H34" s="515"/>
      <c r="I34" s="515"/>
      <c r="J34" s="515"/>
      <c r="K34" s="515"/>
      <c r="L34" s="515"/>
      <c r="M34" s="515"/>
      <c r="N34" s="506" t="str">
        <f>IF(H34="","",(IFERROR(VLOOKUP($H34,【選択肢】!$K$3:$O$81,2,)," ")&amp;IF(I34="","",","&amp;IFERROR(VLOOKUP($I34,【選択肢】!$K$3:$O$81,2,)," ")&amp;IF(J34="","",","&amp;IFERROR(VLOOKUP($J34,【選択肢】!$K$3:$O$81,2,)," ")&amp;IF(K34="","",","&amp;IFERROR(VLOOKUP($K34,【選択肢】!$K$3:$O$81,2,)," ")&amp;IF(L34="","",","&amp;IFERROR(VLOOKUP($L34,【選択肢】!$K$3:$O$81,2,)," ")&amp;IF(M34="","",","&amp;IFERROR(VLOOKUP($M34,【選択肢】!$K$3:$O$81,2,)," "))))))))</f>
        <v/>
      </c>
      <c r="O34" s="506" t="str">
        <f>IF(H34="","",(IFERROR(VLOOKUP($H34,【選択肢】!$K$3:$O$81,4,)," ")&amp;IF(I34="","",","&amp;IFERROR(VLOOKUP($I34,【選択肢】!$K$3:$O$81,4,)," ")&amp;IF(J34="","",","&amp;IFERROR(VLOOKUP($J34,【選択肢】!$K$3:$O$81,4,)," ")&amp;IF(K34="","",","&amp;IFERROR(VLOOKUP($K34,【選択肢】!$K$3:$O$81,4,)," ")&amp;IF(L34="","",","&amp;IFERROR(VLOOKUP($L34,【選択肢】!$K$3:$O$81,4,)," ")&amp;IF(M34="","",","&amp;IFERROR(VLOOKUP($M34,【選択肢】!$K$3:$O$81,4,)," "))))))))</f>
        <v/>
      </c>
      <c r="P34" s="506" t="str">
        <f>IF(H34="","",(IFERROR(VLOOKUP($H34,【選択肢】!$K$3:$O$81,5,)," ")&amp;IF(I34="","",","&amp;IFERROR(VLOOKUP($I34,【選択肢】!$K$3:$O$81,5,)," ")&amp;IF(J34="","",","&amp;IFERROR(VLOOKUP($J34,【選択肢】!$K$3:$O$81,5,)," ")&amp;IF(K34="","",","&amp;IFERROR(VLOOKUP($K34,【選択肢】!$K$3:$O$81,5,)," ")&amp;IF(L34="","",","&amp;IFERROR(VLOOKUP($L34,【選択肢】!$K$3:$O$81,5,)," ")&amp;IF(M34="","",","&amp;IFERROR(VLOOKUP($M34,【選択肢】!$K$3:$O$81,5,)," "))))))))</f>
        <v/>
      </c>
      <c r="Q34" s="514"/>
      <c r="R34" s="495"/>
      <c r="S34" s="494"/>
      <c r="T34" s="494"/>
      <c r="U34" s="494"/>
      <c r="V34" s="494"/>
      <c r="W34" s="494"/>
      <c r="X34" s="494"/>
    </row>
    <row r="35" spans="2:24">
      <c r="B35" s="517"/>
      <c r="C35" s="516"/>
      <c r="D35" s="511"/>
      <c r="E35" s="510"/>
      <c r="F35" s="510"/>
      <c r="G35" s="508">
        <f t="shared" si="1"/>
        <v>0</v>
      </c>
      <c r="H35" s="515"/>
      <c r="I35" s="515"/>
      <c r="J35" s="515"/>
      <c r="K35" s="515"/>
      <c r="L35" s="515"/>
      <c r="M35" s="515"/>
      <c r="N35" s="506" t="str">
        <f>IF(H35="","",(IFERROR(VLOOKUP($H35,【選択肢】!$K$3:$O$81,2,)," ")&amp;IF(I35="","",","&amp;IFERROR(VLOOKUP($I35,【選択肢】!$K$3:$O$81,2,)," ")&amp;IF(J35="","",","&amp;IFERROR(VLOOKUP($J35,【選択肢】!$K$3:$O$81,2,)," ")&amp;IF(K35="","",","&amp;IFERROR(VLOOKUP($K35,【選択肢】!$K$3:$O$81,2,)," ")&amp;IF(L35="","",","&amp;IFERROR(VLOOKUP($L35,【選択肢】!$K$3:$O$81,2,)," ")&amp;IF(M35="","",","&amp;IFERROR(VLOOKUP($M35,【選択肢】!$K$3:$O$81,2,)," "))))))))</f>
        <v/>
      </c>
      <c r="O35" s="506" t="str">
        <f>IF(H35="","",(IFERROR(VLOOKUP($H35,【選択肢】!$K$3:$O$81,4,)," ")&amp;IF(I35="","",","&amp;IFERROR(VLOOKUP($I35,【選択肢】!$K$3:$O$81,4,)," ")&amp;IF(J35="","",","&amp;IFERROR(VLOOKUP($J35,【選択肢】!$K$3:$O$81,4,)," ")&amp;IF(K35="","",","&amp;IFERROR(VLOOKUP($K35,【選択肢】!$K$3:$O$81,4,)," ")&amp;IF(L35="","",","&amp;IFERROR(VLOOKUP($L35,【選択肢】!$K$3:$O$81,4,)," ")&amp;IF(M35="","",","&amp;IFERROR(VLOOKUP($M35,【選択肢】!$K$3:$O$81,4,)," "))))))))</f>
        <v/>
      </c>
      <c r="P35" s="506" t="str">
        <f>IF(H35="","",(IFERROR(VLOOKUP($H35,【選択肢】!$K$3:$O$81,5,)," ")&amp;IF(I35="","",","&amp;IFERROR(VLOOKUP($I35,【選択肢】!$K$3:$O$81,5,)," ")&amp;IF(J35="","",","&amp;IFERROR(VLOOKUP($J35,【選択肢】!$K$3:$O$81,5,)," ")&amp;IF(K35="","",","&amp;IFERROR(VLOOKUP($K35,【選択肢】!$K$3:$O$81,5,)," ")&amp;IF(L35="","",","&amp;IFERROR(VLOOKUP($L35,【選択肢】!$K$3:$O$81,5,)," ")&amp;IF(M35="","",","&amp;IFERROR(VLOOKUP($M35,【選択肢】!$K$3:$O$81,5,)," "))))))))</f>
        <v/>
      </c>
      <c r="Q35" s="514"/>
      <c r="R35" s="495"/>
      <c r="S35" s="494"/>
      <c r="T35" s="494"/>
      <c r="U35" s="494"/>
      <c r="V35" s="494"/>
      <c r="W35" s="494"/>
      <c r="X35" s="494"/>
    </row>
    <row r="36" spans="2:24">
      <c r="B36" s="517"/>
      <c r="C36" s="516"/>
      <c r="D36" s="511"/>
      <c r="E36" s="510"/>
      <c r="F36" s="510"/>
      <c r="G36" s="508">
        <f t="shared" si="1"/>
        <v>0</v>
      </c>
      <c r="H36" s="515"/>
      <c r="I36" s="515"/>
      <c r="J36" s="515"/>
      <c r="K36" s="515"/>
      <c r="L36" s="515"/>
      <c r="M36" s="515"/>
      <c r="N36" s="506" t="str">
        <f>IF(H36="","",(IFERROR(VLOOKUP($H36,【選択肢】!$K$3:$O$81,2,)," ")&amp;IF(I36="","",","&amp;IFERROR(VLOOKUP($I36,【選択肢】!$K$3:$O$81,2,)," ")&amp;IF(J36="","",","&amp;IFERROR(VLOOKUP($J36,【選択肢】!$K$3:$O$81,2,)," ")&amp;IF(K36="","",","&amp;IFERROR(VLOOKUP($K36,【選択肢】!$K$3:$O$81,2,)," ")&amp;IF(L36="","",","&amp;IFERROR(VLOOKUP($L36,【選択肢】!$K$3:$O$81,2,)," ")&amp;IF(M36="","",","&amp;IFERROR(VLOOKUP($M36,【選択肢】!$K$3:$O$81,2,)," "))))))))</f>
        <v/>
      </c>
      <c r="O36" s="506" t="str">
        <f>IF(H36="","",(IFERROR(VLOOKUP($H36,【選択肢】!$K$3:$O$81,4,)," ")&amp;IF(I36="","",","&amp;IFERROR(VLOOKUP($I36,【選択肢】!$K$3:$O$81,4,)," ")&amp;IF(J36="","",","&amp;IFERROR(VLOOKUP($J36,【選択肢】!$K$3:$O$81,4,)," ")&amp;IF(K36="","",","&amp;IFERROR(VLOOKUP($K36,【選択肢】!$K$3:$O$81,4,)," ")&amp;IF(L36="","",","&amp;IFERROR(VLOOKUP($L36,【選択肢】!$K$3:$O$81,4,)," ")&amp;IF(M36="","",","&amp;IFERROR(VLOOKUP($M36,【選択肢】!$K$3:$O$81,4,)," "))))))))</f>
        <v/>
      </c>
      <c r="P36" s="506" t="str">
        <f>IF(H36="","",(IFERROR(VLOOKUP($H36,【選択肢】!$K$3:$O$81,5,)," ")&amp;IF(I36="","",","&amp;IFERROR(VLOOKUP($I36,【選択肢】!$K$3:$O$81,5,)," ")&amp;IF(J36="","",","&amp;IFERROR(VLOOKUP($J36,【選択肢】!$K$3:$O$81,5,)," ")&amp;IF(K36="","",","&amp;IFERROR(VLOOKUP($K36,【選択肢】!$K$3:$O$81,5,)," ")&amp;IF(L36="","",","&amp;IFERROR(VLOOKUP($L36,【選択肢】!$K$3:$O$81,5,)," ")&amp;IF(M36="","",","&amp;IFERROR(VLOOKUP($M36,【選択肢】!$K$3:$O$81,5,)," "))))))))</f>
        <v/>
      </c>
      <c r="Q36" s="514"/>
      <c r="R36" s="495"/>
      <c r="S36" s="494"/>
      <c r="T36" s="494"/>
      <c r="U36" s="494"/>
      <c r="V36" s="494"/>
      <c r="W36" s="494"/>
      <c r="X36" s="494"/>
    </row>
    <row r="37" spans="2:24">
      <c r="B37" s="517"/>
      <c r="C37" s="516"/>
      <c r="D37" s="511"/>
      <c r="E37" s="510"/>
      <c r="F37" s="510"/>
      <c r="G37" s="508">
        <f t="shared" si="1"/>
        <v>0</v>
      </c>
      <c r="H37" s="515"/>
      <c r="I37" s="515"/>
      <c r="J37" s="515"/>
      <c r="K37" s="515"/>
      <c r="L37" s="515"/>
      <c r="M37" s="515"/>
      <c r="N37" s="506" t="str">
        <f>IF(H37="","",(IFERROR(VLOOKUP($H37,【選択肢】!$K$3:$O$81,2,)," ")&amp;IF(I37="","",","&amp;IFERROR(VLOOKUP($I37,【選択肢】!$K$3:$O$81,2,)," ")&amp;IF(J37="","",","&amp;IFERROR(VLOOKUP($J37,【選択肢】!$K$3:$O$81,2,)," ")&amp;IF(K37="","",","&amp;IFERROR(VLOOKUP($K37,【選択肢】!$K$3:$O$81,2,)," ")&amp;IF(L37="","",","&amp;IFERROR(VLOOKUP($L37,【選択肢】!$K$3:$O$81,2,)," ")&amp;IF(M37="","",","&amp;IFERROR(VLOOKUP($M37,【選択肢】!$K$3:$O$81,2,)," "))))))))</f>
        <v/>
      </c>
      <c r="O37" s="506" t="str">
        <f>IF(H37="","",(IFERROR(VLOOKUP($H37,【選択肢】!$K$3:$O$81,4,)," ")&amp;IF(I37="","",","&amp;IFERROR(VLOOKUP($I37,【選択肢】!$K$3:$O$81,4,)," ")&amp;IF(J37="","",","&amp;IFERROR(VLOOKUP($J37,【選択肢】!$K$3:$O$81,4,)," ")&amp;IF(K37="","",","&amp;IFERROR(VLOOKUP($K37,【選択肢】!$K$3:$O$81,4,)," ")&amp;IF(L37="","",","&amp;IFERROR(VLOOKUP($L37,【選択肢】!$K$3:$O$81,4,)," ")&amp;IF(M37="","",","&amp;IFERROR(VLOOKUP($M37,【選択肢】!$K$3:$O$81,4,)," "))))))))</f>
        <v/>
      </c>
      <c r="P37" s="506" t="str">
        <f>IF(H37="","",(IFERROR(VLOOKUP($H37,【選択肢】!$K$3:$O$81,5,)," ")&amp;IF(I37="","",","&amp;IFERROR(VLOOKUP($I37,【選択肢】!$K$3:$O$81,5,)," ")&amp;IF(J37="","",","&amp;IFERROR(VLOOKUP($J37,【選択肢】!$K$3:$O$81,5,)," ")&amp;IF(K37="","",","&amp;IFERROR(VLOOKUP($K37,【選択肢】!$K$3:$O$81,5,)," ")&amp;IF(L37="","",","&amp;IFERROR(VLOOKUP($L37,【選択肢】!$K$3:$O$81,5,)," ")&amp;IF(M37="","",","&amp;IFERROR(VLOOKUP($M37,【選択肢】!$K$3:$O$81,5,)," "))))))))</f>
        <v/>
      </c>
      <c r="Q37" s="514"/>
      <c r="R37" s="495"/>
      <c r="S37" s="494"/>
      <c r="T37" s="494"/>
      <c r="U37" s="494"/>
      <c r="V37" s="494"/>
      <c r="W37" s="494"/>
      <c r="X37" s="494"/>
    </row>
    <row r="38" spans="2:24">
      <c r="B38" s="517"/>
      <c r="C38" s="516"/>
      <c r="D38" s="511"/>
      <c r="E38" s="510"/>
      <c r="F38" s="510"/>
      <c r="G38" s="508">
        <f t="shared" si="1"/>
        <v>0</v>
      </c>
      <c r="H38" s="515"/>
      <c r="I38" s="515"/>
      <c r="J38" s="515"/>
      <c r="K38" s="515"/>
      <c r="L38" s="515"/>
      <c r="M38" s="515"/>
      <c r="N38" s="506" t="str">
        <f>IF(H38="","",(IFERROR(VLOOKUP($H38,【選択肢】!$K$3:$O$81,2,)," ")&amp;IF(I38="","",","&amp;IFERROR(VLOOKUP($I38,【選択肢】!$K$3:$O$81,2,)," ")&amp;IF(J38="","",","&amp;IFERROR(VLOOKUP($J38,【選択肢】!$K$3:$O$81,2,)," ")&amp;IF(K38="","",","&amp;IFERROR(VLOOKUP($K38,【選択肢】!$K$3:$O$81,2,)," ")&amp;IF(L38="","",","&amp;IFERROR(VLOOKUP($L38,【選択肢】!$K$3:$O$81,2,)," ")&amp;IF(M38="","",","&amp;IFERROR(VLOOKUP($M38,【選択肢】!$K$3:$O$81,2,)," "))))))))</f>
        <v/>
      </c>
      <c r="O38" s="506" t="str">
        <f>IF(H38="","",(IFERROR(VLOOKUP($H38,【選択肢】!$K$3:$O$81,4,)," ")&amp;IF(I38="","",","&amp;IFERROR(VLOOKUP($I38,【選択肢】!$K$3:$O$81,4,)," ")&amp;IF(J38="","",","&amp;IFERROR(VLOOKUP($J38,【選択肢】!$K$3:$O$81,4,)," ")&amp;IF(K38="","",","&amp;IFERROR(VLOOKUP($K38,【選択肢】!$K$3:$O$81,4,)," ")&amp;IF(L38="","",","&amp;IFERROR(VLOOKUP($L38,【選択肢】!$K$3:$O$81,4,)," ")&amp;IF(M38="","",","&amp;IFERROR(VLOOKUP($M38,【選択肢】!$K$3:$O$81,4,)," "))))))))</f>
        <v/>
      </c>
      <c r="P38" s="506" t="str">
        <f>IF(H38="","",(IFERROR(VLOOKUP($H38,【選択肢】!$K$3:$O$81,5,)," ")&amp;IF(I38="","",","&amp;IFERROR(VLOOKUP($I38,【選択肢】!$K$3:$O$81,5,)," ")&amp;IF(J38="","",","&amp;IFERROR(VLOOKUP($J38,【選択肢】!$K$3:$O$81,5,)," ")&amp;IF(K38="","",","&amp;IFERROR(VLOOKUP($K38,【選択肢】!$K$3:$O$81,5,)," ")&amp;IF(L38="","",","&amp;IFERROR(VLOOKUP($L38,【選択肢】!$K$3:$O$81,5,)," ")&amp;IF(M38="","",","&amp;IFERROR(VLOOKUP($M38,【選択肢】!$K$3:$O$81,5,)," "))))))))</f>
        <v/>
      </c>
      <c r="Q38" s="514"/>
      <c r="R38" s="495"/>
      <c r="S38" s="494"/>
      <c r="T38" s="494"/>
      <c r="U38" s="494"/>
      <c r="V38" s="494"/>
      <c r="W38" s="494"/>
      <c r="X38" s="494"/>
    </row>
    <row r="39" spans="2:24">
      <c r="B39" s="517"/>
      <c r="C39" s="516"/>
      <c r="D39" s="511"/>
      <c r="E39" s="510"/>
      <c r="F39" s="510"/>
      <c r="G39" s="508">
        <f t="shared" si="1"/>
        <v>0</v>
      </c>
      <c r="H39" s="515"/>
      <c r="I39" s="515"/>
      <c r="J39" s="515"/>
      <c r="K39" s="515"/>
      <c r="L39" s="515"/>
      <c r="M39" s="515"/>
      <c r="N39" s="506" t="str">
        <f>IF(H39="","",(IFERROR(VLOOKUP($H39,【選択肢】!$K$3:$O$81,2,)," ")&amp;IF(I39="","",","&amp;IFERROR(VLOOKUP($I39,【選択肢】!$K$3:$O$81,2,)," ")&amp;IF(J39="","",","&amp;IFERROR(VLOOKUP($J39,【選択肢】!$K$3:$O$81,2,)," ")&amp;IF(K39="","",","&amp;IFERROR(VLOOKUP($K39,【選択肢】!$K$3:$O$81,2,)," ")&amp;IF(L39="","",","&amp;IFERROR(VLOOKUP($L39,【選択肢】!$K$3:$O$81,2,)," ")&amp;IF(M39="","",","&amp;IFERROR(VLOOKUP($M39,【選択肢】!$K$3:$O$81,2,)," "))))))))</f>
        <v/>
      </c>
      <c r="O39" s="506" t="str">
        <f>IF(H39="","",(IFERROR(VLOOKUP($H39,【選択肢】!$K$3:$O$81,4,)," ")&amp;IF(I39="","",","&amp;IFERROR(VLOOKUP($I39,【選択肢】!$K$3:$O$81,4,)," ")&amp;IF(J39="","",","&amp;IFERROR(VLOOKUP($J39,【選択肢】!$K$3:$O$81,4,)," ")&amp;IF(K39="","",","&amp;IFERROR(VLOOKUP($K39,【選択肢】!$K$3:$O$81,4,)," ")&amp;IF(L39="","",","&amp;IFERROR(VLOOKUP($L39,【選択肢】!$K$3:$O$81,4,)," ")&amp;IF(M39="","",","&amp;IFERROR(VLOOKUP($M39,【選択肢】!$K$3:$O$81,4,)," "))))))))</f>
        <v/>
      </c>
      <c r="P39" s="506" t="str">
        <f>IF(H39="","",(IFERROR(VLOOKUP($H39,【選択肢】!$K$3:$O$81,5,)," ")&amp;IF(I39="","",","&amp;IFERROR(VLOOKUP($I39,【選択肢】!$K$3:$O$81,5,)," ")&amp;IF(J39="","",","&amp;IFERROR(VLOOKUP($J39,【選択肢】!$K$3:$O$81,5,)," ")&amp;IF(K39="","",","&amp;IFERROR(VLOOKUP($K39,【選択肢】!$K$3:$O$81,5,)," ")&amp;IF(L39="","",","&amp;IFERROR(VLOOKUP($L39,【選択肢】!$K$3:$O$81,5,)," ")&amp;IF(M39="","",","&amp;IFERROR(VLOOKUP($M39,【選択肢】!$K$3:$O$81,5,)," "))))))))</f>
        <v/>
      </c>
      <c r="Q39" s="514"/>
      <c r="R39" s="495"/>
      <c r="S39" s="494"/>
      <c r="T39" s="494"/>
      <c r="U39" s="494"/>
      <c r="V39" s="494"/>
      <c r="W39" s="494"/>
      <c r="X39" s="494"/>
    </row>
    <row r="40" spans="2:24">
      <c r="B40" s="517"/>
      <c r="C40" s="516"/>
      <c r="D40" s="511"/>
      <c r="E40" s="510"/>
      <c r="F40" s="510"/>
      <c r="G40" s="508">
        <f t="shared" si="1"/>
        <v>0</v>
      </c>
      <c r="H40" s="515"/>
      <c r="I40" s="515"/>
      <c r="J40" s="515"/>
      <c r="K40" s="515"/>
      <c r="L40" s="515"/>
      <c r="M40" s="515"/>
      <c r="N40" s="506" t="str">
        <f>IF(H40="","",(IFERROR(VLOOKUP($H40,【選択肢】!$K$3:$O$81,2,)," ")&amp;IF(I40="","",","&amp;IFERROR(VLOOKUP($I40,【選択肢】!$K$3:$O$81,2,)," ")&amp;IF(J40="","",","&amp;IFERROR(VLOOKUP($J40,【選択肢】!$K$3:$O$81,2,)," ")&amp;IF(K40="","",","&amp;IFERROR(VLOOKUP($K40,【選択肢】!$K$3:$O$81,2,)," ")&amp;IF(L40="","",","&amp;IFERROR(VLOOKUP($L40,【選択肢】!$K$3:$O$81,2,)," ")&amp;IF(M40="","",","&amp;IFERROR(VLOOKUP($M40,【選択肢】!$K$3:$O$81,2,)," "))))))))</f>
        <v/>
      </c>
      <c r="O40" s="506" t="str">
        <f>IF(H40="","",(IFERROR(VLOOKUP($H40,【選択肢】!$K$3:$O$81,4,)," ")&amp;IF(I40="","",","&amp;IFERROR(VLOOKUP($I40,【選択肢】!$K$3:$O$81,4,)," ")&amp;IF(J40="","",","&amp;IFERROR(VLOOKUP($J40,【選択肢】!$K$3:$O$81,4,)," ")&amp;IF(K40="","",","&amp;IFERROR(VLOOKUP($K40,【選択肢】!$K$3:$O$81,4,)," ")&amp;IF(L40="","",","&amp;IFERROR(VLOOKUP($L40,【選択肢】!$K$3:$O$81,4,)," ")&amp;IF(M40="","",","&amp;IFERROR(VLOOKUP($M40,【選択肢】!$K$3:$O$81,4,)," "))))))))</f>
        <v/>
      </c>
      <c r="P40" s="506" t="str">
        <f>IF(H40="","",(IFERROR(VLOOKUP($H40,【選択肢】!$K$3:$O$81,5,)," ")&amp;IF(I40="","",","&amp;IFERROR(VLOOKUP($I40,【選択肢】!$K$3:$O$81,5,)," ")&amp;IF(J40="","",","&amp;IFERROR(VLOOKUP($J40,【選択肢】!$K$3:$O$81,5,)," ")&amp;IF(K40="","",","&amp;IFERROR(VLOOKUP($K40,【選択肢】!$K$3:$O$81,5,)," ")&amp;IF(L40="","",","&amp;IFERROR(VLOOKUP($L40,【選択肢】!$K$3:$O$81,5,)," ")&amp;IF(M40="","",","&amp;IFERROR(VLOOKUP($M40,【選択肢】!$K$3:$O$81,5,)," "))))))))</f>
        <v/>
      </c>
      <c r="Q40" s="514"/>
      <c r="R40" s="495"/>
      <c r="S40" s="494"/>
      <c r="T40" s="494"/>
      <c r="U40" s="494"/>
      <c r="V40" s="494"/>
      <c r="W40" s="494"/>
      <c r="X40" s="494"/>
    </row>
    <row r="41" spans="2:24">
      <c r="B41" s="517"/>
      <c r="C41" s="516"/>
      <c r="D41" s="511"/>
      <c r="E41" s="510"/>
      <c r="F41" s="510"/>
      <c r="G41" s="508">
        <f t="shared" si="1"/>
        <v>0</v>
      </c>
      <c r="H41" s="515"/>
      <c r="I41" s="515"/>
      <c r="J41" s="515"/>
      <c r="K41" s="515"/>
      <c r="L41" s="515"/>
      <c r="M41" s="515"/>
      <c r="N41" s="506" t="str">
        <f>IF(H41="","",(IFERROR(VLOOKUP($H41,【選択肢】!$K$3:$O$81,2,)," ")&amp;IF(I41="","",","&amp;IFERROR(VLOOKUP($I41,【選択肢】!$K$3:$O$81,2,)," ")&amp;IF(J41="","",","&amp;IFERROR(VLOOKUP($J41,【選択肢】!$K$3:$O$81,2,)," ")&amp;IF(K41="","",","&amp;IFERROR(VLOOKUP($K41,【選択肢】!$K$3:$O$81,2,)," ")&amp;IF(L41="","",","&amp;IFERROR(VLOOKUP($L41,【選択肢】!$K$3:$O$81,2,)," ")&amp;IF(M41="","",","&amp;IFERROR(VLOOKUP($M41,【選択肢】!$K$3:$O$81,2,)," "))))))))</f>
        <v/>
      </c>
      <c r="O41" s="506" t="str">
        <f>IF(H41="","",(IFERROR(VLOOKUP($H41,【選択肢】!$K$3:$O$81,4,)," ")&amp;IF(I41="","",","&amp;IFERROR(VLOOKUP($I41,【選択肢】!$K$3:$O$81,4,)," ")&amp;IF(J41="","",","&amp;IFERROR(VLOOKUP($J41,【選択肢】!$K$3:$O$81,4,)," ")&amp;IF(K41="","",","&amp;IFERROR(VLOOKUP($K41,【選択肢】!$K$3:$O$81,4,)," ")&amp;IF(L41="","",","&amp;IFERROR(VLOOKUP($L41,【選択肢】!$K$3:$O$81,4,)," ")&amp;IF(M41="","",","&amp;IFERROR(VLOOKUP($M41,【選択肢】!$K$3:$O$81,4,)," "))))))))</f>
        <v/>
      </c>
      <c r="P41" s="506" t="str">
        <f>IF(H41="","",(IFERROR(VLOOKUP($H41,【選択肢】!$K$3:$O$81,5,)," ")&amp;IF(I41="","",","&amp;IFERROR(VLOOKUP($I41,【選択肢】!$K$3:$O$81,5,)," ")&amp;IF(J41="","",","&amp;IFERROR(VLOOKUP($J41,【選択肢】!$K$3:$O$81,5,)," ")&amp;IF(K41="","",","&amp;IFERROR(VLOOKUP($K41,【選択肢】!$K$3:$O$81,5,)," ")&amp;IF(L41="","",","&amp;IFERROR(VLOOKUP($L41,【選択肢】!$K$3:$O$81,5,)," ")&amp;IF(M41="","",","&amp;IFERROR(VLOOKUP($M41,【選択肢】!$K$3:$O$81,5,)," "))))))))</f>
        <v/>
      </c>
      <c r="Q41" s="514"/>
      <c r="R41" s="495"/>
      <c r="S41" s="494"/>
      <c r="T41" s="494"/>
      <c r="U41" s="494"/>
      <c r="V41" s="494"/>
      <c r="W41" s="494"/>
      <c r="X41" s="494"/>
    </row>
    <row r="42" spans="2:24">
      <c r="B42" s="513"/>
      <c r="C42" s="512"/>
      <c r="D42" s="511"/>
      <c r="E42" s="510"/>
      <c r="F42" s="509"/>
      <c r="G42" s="508">
        <f t="shared" si="1"/>
        <v>0</v>
      </c>
      <c r="H42" s="507"/>
      <c r="I42" s="507"/>
      <c r="J42" s="507"/>
      <c r="K42" s="507"/>
      <c r="L42" s="507"/>
      <c r="M42" s="507"/>
      <c r="N42" s="506" t="str">
        <f>IF(H42="","",(IFERROR(VLOOKUP($H42,【選択肢】!$K$3:$O$81,2,)," ")&amp;IF(I42="","",","&amp;IFERROR(VLOOKUP($I42,【選択肢】!$K$3:$O$81,2,)," ")&amp;IF(J42="","",","&amp;IFERROR(VLOOKUP($J42,【選択肢】!$K$3:$O$81,2,)," ")&amp;IF(K42="","",","&amp;IFERROR(VLOOKUP($K42,【選択肢】!$K$3:$O$81,2,)," ")&amp;IF(L42="","",","&amp;IFERROR(VLOOKUP($L42,【選択肢】!$K$3:$O$81,2,)," ")&amp;IF(M42="","",","&amp;IFERROR(VLOOKUP($M42,【選択肢】!$K$3:$O$81,2,)," "))))))))</f>
        <v/>
      </c>
      <c r="O42" s="506" t="str">
        <f>IF(H42="","",(IFERROR(VLOOKUP($H42,【選択肢】!$K$3:$O$81,4,)," ")&amp;IF(I42="","",","&amp;IFERROR(VLOOKUP($I42,【選択肢】!$K$3:$O$81,4,)," ")&amp;IF(J42="","",","&amp;IFERROR(VLOOKUP($J42,【選択肢】!$K$3:$O$81,4,)," ")&amp;IF(K42="","",","&amp;IFERROR(VLOOKUP($K42,【選択肢】!$K$3:$O$81,4,)," ")&amp;IF(L42="","",","&amp;IFERROR(VLOOKUP($L42,【選択肢】!$K$3:$O$81,4,)," ")&amp;IF(M42="","",","&amp;IFERROR(VLOOKUP($M42,【選択肢】!$K$3:$O$81,4,)," "))))))))</f>
        <v/>
      </c>
      <c r="P42" s="506" t="str">
        <f>IF(H42="","",(IFERROR(VLOOKUP($H42,【選択肢】!$K$3:$O$81,5,)," ")&amp;IF(I42="","",","&amp;IFERROR(VLOOKUP($I42,【選択肢】!$K$3:$O$81,5,)," ")&amp;IF(J42="","",","&amp;IFERROR(VLOOKUP($J42,【選択肢】!$K$3:$O$81,5,)," ")&amp;IF(K42="","",","&amp;IFERROR(VLOOKUP($K42,【選択肢】!$K$3:$O$81,5,)," ")&amp;IF(L42="","",","&amp;IFERROR(VLOOKUP($L42,【選択肢】!$K$3:$O$81,5,)," ")&amp;IF(M42="","",","&amp;IFERROR(VLOOKUP($M42,【選択肢】!$K$3:$O$81,5,)," "))))))))</f>
        <v/>
      </c>
      <c r="Q42" s="505"/>
      <c r="R42" s="495"/>
      <c r="S42" s="494"/>
      <c r="T42" s="494"/>
      <c r="U42" s="494"/>
      <c r="V42" s="494"/>
      <c r="W42" s="494"/>
      <c r="X42" s="494"/>
    </row>
    <row r="43" spans="2:24">
      <c r="B43" s="517"/>
      <c r="C43" s="516"/>
      <c r="D43" s="511"/>
      <c r="E43" s="510"/>
      <c r="F43" s="510"/>
      <c r="G43" s="508">
        <f t="shared" si="1"/>
        <v>0</v>
      </c>
      <c r="H43" s="515"/>
      <c r="I43" s="515"/>
      <c r="J43" s="515"/>
      <c r="K43" s="515"/>
      <c r="L43" s="515"/>
      <c r="M43" s="515"/>
      <c r="N43" s="506" t="str">
        <f>IF(H43="","",(IFERROR(VLOOKUP($H43,【選択肢】!$K$3:$O$81,2,)," ")&amp;IF(I43="","",","&amp;IFERROR(VLOOKUP($I43,【選択肢】!$K$3:$O$81,2,)," ")&amp;IF(J43="","",","&amp;IFERROR(VLOOKUP($J43,【選択肢】!$K$3:$O$81,2,)," ")&amp;IF(K43="","",","&amp;IFERROR(VLOOKUP($K43,【選択肢】!$K$3:$O$81,2,)," ")&amp;IF(L43="","",","&amp;IFERROR(VLOOKUP($L43,【選択肢】!$K$3:$O$81,2,)," ")&amp;IF(M43="","",","&amp;IFERROR(VLOOKUP($M43,【選択肢】!$K$3:$O$81,2,)," "))))))))</f>
        <v/>
      </c>
      <c r="O43" s="506" t="str">
        <f>IF(H43="","",(IFERROR(VLOOKUP($H43,【選択肢】!$K$3:$O$81,4,)," ")&amp;IF(I43="","",","&amp;IFERROR(VLOOKUP($I43,【選択肢】!$K$3:$O$81,4,)," ")&amp;IF(J43="","",","&amp;IFERROR(VLOOKUP($J43,【選択肢】!$K$3:$O$81,4,)," ")&amp;IF(K43="","",","&amp;IFERROR(VLOOKUP($K43,【選択肢】!$K$3:$O$81,4,)," ")&amp;IF(L43="","",","&amp;IFERROR(VLOOKUP($L43,【選択肢】!$K$3:$O$81,4,)," ")&amp;IF(M43="","",","&amp;IFERROR(VLOOKUP($M43,【選択肢】!$K$3:$O$81,4,)," "))))))))</f>
        <v/>
      </c>
      <c r="P43" s="506" t="str">
        <f>IF(H43="","",(IFERROR(VLOOKUP($H43,【選択肢】!$K$3:$O$81,5,)," ")&amp;IF(I43="","",","&amp;IFERROR(VLOOKUP($I43,【選択肢】!$K$3:$O$81,5,)," ")&amp;IF(J43="","",","&amp;IFERROR(VLOOKUP($J43,【選択肢】!$K$3:$O$81,5,)," ")&amp;IF(K43="","",","&amp;IFERROR(VLOOKUP($K43,【選択肢】!$K$3:$O$81,5,)," ")&amp;IF(L43="","",","&amp;IFERROR(VLOOKUP($L43,【選択肢】!$K$3:$O$81,5,)," ")&amp;IF(M43="","",","&amp;IFERROR(VLOOKUP($M43,【選択肢】!$K$3:$O$81,5,)," "))))))))</f>
        <v/>
      </c>
      <c r="Q43" s="505"/>
      <c r="R43" s="495"/>
      <c r="S43" s="494"/>
      <c r="T43" s="494"/>
      <c r="U43" s="494"/>
      <c r="V43" s="494"/>
      <c r="W43" s="494"/>
      <c r="X43" s="494"/>
    </row>
    <row r="44" spans="2:24">
      <c r="B44" s="517"/>
      <c r="C44" s="516"/>
      <c r="D44" s="511"/>
      <c r="E44" s="510"/>
      <c r="F44" s="510"/>
      <c r="G44" s="508">
        <f t="shared" si="1"/>
        <v>0</v>
      </c>
      <c r="H44" s="515"/>
      <c r="I44" s="515"/>
      <c r="J44" s="515"/>
      <c r="K44" s="515"/>
      <c r="L44" s="515"/>
      <c r="M44" s="515"/>
      <c r="N44" s="506" t="str">
        <f>IF(H44="","",(IFERROR(VLOOKUP($H44,【選択肢】!$K$3:$O$81,2,)," ")&amp;IF(I44="","",","&amp;IFERROR(VLOOKUP($I44,【選択肢】!$K$3:$O$81,2,)," ")&amp;IF(J44="","",","&amp;IFERROR(VLOOKUP($J44,【選択肢】!$K$3:$O$81,2,)," ")&amp;IF(K44="","",","&amp;IFERROR(VLOOKUP($K44,【選択肢】!$K$3:$O$81,2,)," ")&amp;IF(L44="","",","&amp;IFERROR(VLOOKUP($L44,【選択肢】!$K$3:$O$81,2,)," ")&amp;IF(M44="","",","&amp;IFERROR(VLOOKUP($M44,【選択肢】!$K$3:$O$81,2,)," "))))))))</f>
        <v/>
      </c>
      <c r="O44" s="506" t="str">
        <f>IF(H44="","",(IFERROR(VLOOKUP($H44,【選択肢】!$K$3:$O$81,4,)," ")&amp;IF(I44="","",","&amp;IFERROR(VLOOKUP($I44,【選択肢】!$K$3:$O$81,4,)," ")&amp;IF(J44="","",","&amp;IFERROR(VLOOKUP($J44,【選択肢】!$K$3:$O$81,4,)," ")&amp;IF(K44="","",","&amp;IFERROR(VLOOKUP($K44,【選択肢】!$K$3:$O$81,4,)," ")&amp;IF(L44="","",","&amp;IFERROR(VLOOKUP($L44,【選択肢】!$K$3:$O$81,4,)," ")&amp;IF(M44="","",","&amp;IFERROR(VLOOKUP($M44,【選択肢】!$K$3:$O$81,4,)," "))))))))</f>
        <v/>
      </c>
      <c r="P44" s="506" t="str">
        <f>IF(H44="","",(IFERROR(VLOOKUP($H44,【選択肢】!$K$3:$O$81,5,)," ")&amp;IF(I44="","",","&amp;IFERROR(VLOOKUP($I44,【選択肢】!$K$3:$O$81,5,)," ")&amp;IF(J44="","",","&amp;IFERROR(VLOOKUP($J44,【選択肢】!$K$3:$O$81,5,)," ")&amp;IF(K44="","",","&amp;IFERROR(VLOOKUP($K44,【選択肢】!$K$3:$O$81,5,)," ")&amp;IF(L44="","",","&amp;IFERROR(VLOOKUP($L44,【選択肢】!$K$3:$O$81,5,)," ")&amp;IF(M44="","",","&amp;IFERROR(VLOOKUP($M44,【選択肢】!$K$3:$O$81,5,)," "))))))))</f>
        <v/>
      </c>
      <c r="Q44" s="505"/>
      <c r="R44" s="495"/>
      <c r="S44" s="494"/>
      <c r="T44" s="494"/>
      <c r="U44" s="494"/>
      <c r="V44" s="494"/>
      <c r="W44" s="494"/>
      <c r="X44" s="494"/>
    </row>
    <row r="45" spans="2:24">
      <c r="B45" s="517"/>
      <c r="C45" s="516"/>
      <c r="D45" s="511"/>
      <c r="E45" s="510"/>
      <c r="F45" s="510"/>
      <c r="G45" s="508">
        <f t="shared" si="1"/>
        <v>0</v>
      </c>
      <c r="H45" s="515"/>
      <c r="I45" s="515"/>
      <c r="J45" s="515"/>
      <c r="K45" s="515"/>
      <c r="L45" s="515"/>
      <c r="M45" s="515"/>
      <c r="N45" s="506" t="str">
        <f>IF(H45="","",(IFERROR(VLOOKUP($H45,【選択肢】!$K$3:$O$81,2,)," ")&amp;IF(I45="","",","&amp;IFERROR(VLOOKUP($I45,【選択肢】!$K$3:$O$81,2,)," ")&amp;IF(J45="","",","&amp;IFERROR(VLOOKUP($J45,【選択肢】!$K$3:$O$81,2,)," ")&amp;IF(K45="","",","&amp;IFERROR(VLOOKUP($K45,【選択肢】!$K$3:$O$81,2,)," ")&amp;IF(L45="","",","&amp;IFERROR(VLOOKUP($L45,【選択肢】!$K$3:$O$81,2,)," ")&amp;IF(M45="","",","&amp;IFERROR(VLOOKUP($M45,【選択肢】!$K$3:$O$81,2,)," "))))))))</f>
        <v/>
      </c>
      <c r="O45" s="506" t="str">
        <f>IF(H45="","",(IFERROR(VLOOKUP($H45,【選択肢】!$K$3:$O$81,4,)," ")&amp;IF(I45="","",","&amp;IFERROR(VLOOKUP($I45,【選択肢】!$K$3:$O$81,4,)," ")&amp;IF(J45="","",","&amp;IFERROR(VLOOKUP($J45,【選択肢】!$K$3:$O$81,4,)," ")&amp;IF(K45="","",","&amp;IFERROR(VLOOKUP($K45,【選択肢】!$K$3:$O$81,4,)," ")&amp;IF(L45="","",","&amp;IFERROR(VLOOKUP($L45,【選択肢】!$K$3:$O$81,4,)," ")&amp;IF(M45="","",","&amp;IFERROR(VLOOKUP($M45,【選択肢】!$K$3:$O$81,4,)," "))))))))</f>
        <v/>
      </c>
      <c r="P45" s="506" t="str">
        <f>IF(H45="","",(IFERROR(VLOOKUP($H45,【選択肢】!$K$3:$O$81,5,)," ")&amp;IF(I45="","",","&amp;IFERROR(VLOOKUP($I45,【選択肢】!$K$3:$O$81,5,)," ")&amp;IF(J45="","",","&amp;IFERROR(VLOOKUP($J45,【選択肢】!$K$3:$O$81,5,)," ")&amp;IF(K45="","",","&amp;IFERROR(VLOOKUP($K45,【選択肢】!$K$3:$O$81,5,)," ")&amp;IF(L45="","",","&amp;IFERROR(VLOOKUP($L45,【選択肢】!$K$3:$O$81,5,)," ")&amp;IF(M45="","",","&amp;IFERROR(VLOOKUP($M45,【選択肢】!$K$3:$O$81,5,)," "))))))))</f>
        <v/>
      </c>
      <c r="Q45" s="505"/>
      <c r="R45" s="495"/>
      <c r="S45" s="494"/>
      <c r="T45" s="494"/>
      <c r="U45" s="494"/>
      <c r="V45" s="494"/>
      <c r="W45" s="494"/>
      <c r="X45" s="494"/>
    </row>
    <row r="46" spans="2:24">
      <c r="B46" s="513"/>
      <c r="C46" s="512"/>
      <c r="D46" s="511"/>
      <c r="E46" s="510"/>
      <c r="F46" s="509"/>
      <c r="G46" s="508">
        <f t="shared" si="1"/>
        <v>0</v>
      </c>
      <c r="H46" s="507"/>
      <c r="I46" s="507"/>
      <c r="J46" s="507"/>
      <c r="K46" s="507"/>
      <c r="L46" s="507"/>
      <c r="M46" s="507"/>
      <c r="N46" s="506" t="str">
        <f>IF(H46="","",(IFERROR(VLOOKUP($H46,【選択肢】!$K$3:$O$81,2,)," ")&amp;IF(I46="","",","&amp;IFERROR(VLOOKUP($I46,【選択肢】!$K$3:$O$81,2,)," ")&amp;IF(J46="","",","&amp;IFERROR(VLOOKUP($J46,【選択肢】!$K$3:$O$81,2,)," ")&amp;IF(K46="","",","&amp;IFERROR(VLOOKUP($K46,【選択肢】!$K$3:$O$81,2,)," ")&amp;IF(L46="","",","&amp;IFERROR(VLOOKUP($L46,【選択肢】!$K$3:$O$81,2,)," ")&amp;IF(M46="","",","&amp;IFERROR(VLOOKUP($M46,【選択肢】!$K$3:$O$81,2,)," "))))))))</f>
        <v/>
      </c>
      <c r="O46" s="506" t="str">
        <f>IF(H46="","",(IFERROR(VLOOKUP($H46,【選択肢】!$K$3:$O$81,4,)," ")&amp;IF(I46="","",","&amp;IFERROR(VLOOKUP($I46,【選択肢】!$K$3:$O$81,4,)," ")&amp;IF(J46="","",","&amp;IFERROR(VLOOKUP($J46,【選択肢】!$K$3:$O$81,4,)," ")&amp;IF(K46="","",","&amp;IFERROR(VLOOKUP($K46,【選択肢】!$K$3:$O$81,4,)," ")&amp;IF(L46="","",","&amp;IFERROR(VLOOKUP($L46,【選択肢】!$K$3:$O$81,4,)," ")&amp;IF(M46="","",","&amp;IFERROR(VLOOKUP($M46,【選択肢】!$K$3:$O$81,4,)," "))))))))</f>
        <v/>
      </c>
      <c r="P46" s="506" t="str">
        <f>IF(H46="","",(IFERROR(VLOOKUP($H46,【選択肢】!$K$3:$O$81,5,)," ")&amp;IF(I46="","",","&amp;IFERROR(VLOOKUP($I46,【選択肢】!$K$3:$O$81,5,)," ")&amp;IF(J46="","",","&amp;IFERROR(VLOOKUP($J46,【選択肢】!$K$3:$O$81,5,)," ")&amp;IF(K46="","",","&amp;IFERROR(VLOOKUP($K46,【選択肢】!$K$3:$O$81,5,)," ")&amp;IF(L46="","",","&amp;IFERROR(VLOOKUP($L46,【選択肢】!$K$3:$O$81,5,)," ")&amp;IF(M46="","",","&amp;IFERROR(VLOOKUP($M46,【選択肢】!$K$3:$O$81,5,)," "))))))))</f>
        <v/>
      </c>
      <c r="Q46" s="505"/>
      <c r="R46" s="495"/>
      <c r="S46" s="494"/>
      <c r="T46" s="494"/>
      <c r="U46" s="494"/>
      <c r="V46" s="494"/>
      <c r="W46" s="494"/>
      <c r="X46" s="494"/>
    </row>
    <row r="47" spans="2:24">
      <c r="B47" s="517"/>
      <c r="C47" s="516"/>
      <c r="D47" s="511"/>
      <c r="E47" s="510"/>
      <c r="F47" s="510"/>
      <c r="G47" s="508">
        <f t="shared" si="1"/>
        <v>0</v>
      </c>
      <c r="H47" s="515"/>
      <c r="I47" s="515"/>
      <c r="J47" s="515"/>
      <c r="K47" s="515"/>
      <c r="L47" s="515"/>
      <c r="M47" s="515"/>
      <c r="N47" s="506" t="str">
        <f>IF(H47="","",(IFERROR(VLOOKUP($H47,【選択肢】!$K$3:$O$81,2,)," ")&amp;IF(I47="","",","&amp;IFERROR(VLOOKUP($I47,【選択肢】!$K$3:$O$81,2,)," ")&amp;IF(J47="","",","&amp;IFERROR(VLOOKUP($J47,【選択肢】!$K$3:$O$81,2,)," ")&amp;IF(K47="","",","&amp;IFERROR(VLOOKUP($K47,【選択肢】!$K$3:$O$81,2,)," ")&amp;IF(L47="","",","&amp;IFERROR(VLOOKUP($L47,【選択肢】!$K$3:$O$81,2,)," ")&amp;IF(M47="","",","&amp;IFERROR(VLOOKUP($M47,【選択肢】!$K$3:$O$81,2,)," "))))))))</f>
        <v/>
      </c>
      <c r="O47" s="506" t="str">
        <f>IF(H47="","",(IFERROR(VLOOKUP($H47,【選択肢】!$K$3:$O$81,4,)," ")&amp;IF(I47="","",","&amp;IFERROR(VLOOKUP($I47,【選択肢】!$K$3:$O$81,4,)," ")&amp;IF(J47="","",","&amp;IFERROR(VLOOKUP($J47,【選択肢】!$K$3:$O$81,4,)," ")&amp;IF(K47="","",","&amp;IFERROR(VLOOKUP($K47,【選択肢】!$K$3:$O$81,4,)," ")&amp;IF(L47="","",","&amp;IFERROR(VLOOKUP($L47,【選択肢】!$K$3:$O$81,4,)," ")&amp;IF(M47="","",","&amp;IFERROR(VLOOKUP($M47,【選択肢】!$K$3:$O$81,4,)," "))))))))</f>
        <v/>
      </c>
      <c r="P47" s="506" t="str">
        <f>IF(H47="","",(IFERROR(VLOOKUP($H47,【選択肢】!$K$3:$O$81,5,)," ")&amp;IF(I47="","",","&amp;IFERROR(VLOOKUP($I47,【選択肢】!$K$3:$O$81,5,)," ")&amp;IF(J47="","",","&amp;IFERROR(VLOOKUP($J47,【選択肢】!$K$3:$O$81,5,)," ")&amp;IF(K47="","",","&amp;IFERROR(VLOOKUP($K47,【選択肢】!$K$3:$O$81,5,)," ")&amp;IF(L47="","",","&amp;IFERROR(VLOOKUP($L47,【選択肢】!$K$3:$O$81,5,)," ")&amp;IF(M47="","",","&amp;IFERROR(VLOOKUP($M47,【選択肢】!$K$3:$O$81,5,)," "))))))))</f>
        <v/>
      </c>
      <c r="Q47" s="505"/>
      <c r="R47" s="495"/>
      <c r="S47" s="494"/>
      <c r="T47" s="494"/>
      <c r="U47" s="494"/>
      <c r="V47" s="494"/>
      <c r="W47" s="494"/>
      <c r="X47" s="494"/>
    </row>
    <row r="48" spans="2:24">
      <c r="B48" s="517"/>
      <c r="C48" s="516"/>
      <c r="D48" s="511"/>
      <c r="E48" s="510"/>
      <c r="F48" s="510"/>
      <c r="G48" s="508">
        <f t="shared" si="1"/>
        <v>0</v>
      </c>
      <c r="H48" s="515"/>
      <c r="I48" s="515"/>
      <c r="J48" s="515"/>
      <c r="K48" s="515"/>
      <c r="L48" s="515"/>
      <c r="M48" s="515"/>
      <c r="N48" s="506" t="str">
        <f>IF(H48="","",(IFERROR(VLOOKUP($H48,【選択肢】!$K$3:$O$81,2,)," ")&amp;IF(I48="","",","&amp;IFERROR(VLOOKUP($I48,【選択肢】!$K$3:$O$81,2,)," ")&amp;IF(J48="","",","&amp;IFERROR(VLOOKUP($J48,【選択肢】!$K$3:$O$81,2,)," ")&amp;IF(K48="","",","&amp;IFERROR(VLOOKUP($K48,【選択肢】!$K$3:$O$81,2,)," ")&amp;IF(L48="","",","&amp;IFERROR(VLOOKUP($L48,【選択肢】!$K$3:$O$81,2,)," ")&amp;IF(M48="","",","&amp;IFERROR(VLOOKUP($M48,【選択肢】!$K$3:$O$81,2,)," "))))))))</f>
        <v/>
      </c>
      <c r="O48" s="506" t="str">
        <f>IF(H48="","",(IFERROR(VLOOKUP($H48,【選択肢】!$K$3:$O$81,4,)," ")&amp;IF(I48="","",","&amp;IFERROR(VLOOKUP($I48,【選択肢】!$K$3:$O$81,4,)," ")&amp;IF(J48="","",","&amp;IFERROR(VLOOKUP($J48,【選択肢】!$K$3:$O$81,4,)," ")&amp;IF(K48="","",","&amp;IFERROR(VLOOKUP($K48,【選択肢】!$K$3:$O$81,4,)," ")&amp;IF(L48="","",","&amp;IFERROR(VLOOKUP($L48,【選択肢】!$K$3:$O$81,4,)," ")&amp;IF(M48="","",","&amp;IFERROR(VLOOKUP($M48,【選択肢】!$K$3:$O$81,4,)," "))))))))</f>
        <v/>
      </c>
      <c r="P48" s="506" t="str">
        <f>IF(H48="","",(IFERROR(VLOOKUP($H48,【選択肢】!$K$3:$O$81,5,)," ")&amp;IF(I48="","",","&amp;IFERROR(VLOOKUP($I48,【選択肢】!$K$3:$O$81,5,)," ")&amp;IF(J48="","",","&amp;IFERROR(VLOOKUP($J48,【選択肢】!$K$3:$O$81,5,)," ")&amp;IF(K48="","",","&amp;IFERROR(VLOOKUP($K48,【選択肢】!$K$3:$O$81,5,)," ")&amp;IF(L48="","",","&amp;IFERROR(VLOOKUP($L48,【選択肢】!$K$3:$O$81,5,)," ")&amp;IF(M48="","",","&amp;IFERROR(VLOOKUP($M48,【選択肢】!$K$3:$O$81,5,)," "))))))))</f>
        <v/>
      </c>
      <c r="Q48" s="505"/>
      <c r="R48" s="495"/>
      <c r="S48" s="494"/>
      <c r="T48" s="494"/>
      <c r="U48" s="494"/>
      <c r="V48" s="494"/>
      <c r="W48" s="494"/>
      <c r="X48" s="494"/>
    </row>
    <row r="49" spans="2:24">
      <c r="B49" s="517"/>
      <c r="C49" s="516"/>
      <c r="D49" s="511"/>
      <c r="E49" s="510"/>
      <c r="F49" s="510"/>
      <c r="G49" s="508">
        <f t="shared" si="1"/>
        <v>0</v>
      </c>
      <c r="H49" s="515"/>
      <c r="I49" s="515"/>
      <c r="J49" s="515"/>
      <c r="K49" s="515"/>
      <c r="L49" s="515"/>
      <c r="M49" s="515"/>
      <c r="N49" s="506" t="str">
        <f>IF(H49="","",(IFERROR(VLOOKUP($H49,【選択肢】!$K$3:$O$81,2,)," ")&amp;IF(I49="","",","&amp;IFERROR(VLOOKUP($I49,【選択肢】!$K$3:$O$81,2,)," ")&amp;IF(J49="","",","&amp;IFERROR(VLOOKUP($J49,【選択肢】!$K$3:$O$81,2,)," ")&amp;IF(K49="","",","&amp;IFERROR(VLOOKUP($K49,【選択肢】!$K$3:$O$81,2,)," ")&amp;IF(L49="","",","&amp;IFERROR(VLOOKUP($L49,【選択肢】!$K$3:$O$81,2,)," ")&amp;IF(M49="","",","&amp;IFERROR(VLOOKUP($M49,【選択肢】!$K$3:$O$81,2,)," "))))))))</f>
        <v/>
      </c>
      <c r="O49" s="506" t="str">
        <f>IF(H49="","",(IFERROR(VLOOKUP($H49,【選択肢】!$K$3:$O$81,4,)," ")&amp;IF(I49="","",","&amp;IFERROR(VLOOKUP($I49,【選択肢】!$K$3:$O$81,4,)," ")&amp;IF(J49="","",","&amp;IFERROR(VLOOKUP($J49,【選択肢】!$K$3:$O$81,4,)," ")&amp;IF(K49="","",","&amp;IFERROR(VLOOKUP($K49,【選択肢】!$K$3:$O$81,4,)," ")&amp;IF(L49="","",","&amp;IFERROR(VLOOKUP($L49,【選択肢】!$K$3:$O$81,4,)," ")&amp;IF(M49="","",","&amp;IFERROR(VLOOKUP($M49,【選択肢】!$K$3:$O$81,4,)," "))))))))</f>
        <v/>
      </c>
      <c r="P49" s="506" t="str">
        <f>IF(H49="","",(IFERROR(VLOOKUP($H49,【選択肢】!$K$3:$O$81,5,)," ")&amp;IF(I49="","",","&amp;IFERROR(VLOOKUP($I49,【選択肢】!$K$3:$O$81,5,)," ")&amp;IF(J49="","",","&amp;IFERROR(VLOOKUP($J49,【選択肢】!$K$3:$O$81,5,)," ")&amp;IF(K49="","",","&amp;IFERROR(VLOOKUP($K49,【選択肢】!$K$3:$O$81,5,)," ")&amp;IF(L49="","",","&amp;IFERROR(VLOOKUP($L49,【選択肢】!$K$3:$O$81,5,)," ")&amp;IF(M49="","",","&amp;IFERROR(VLOOKUP($M49,【選択肢】!$K$3:$O$81,5,)," "))))))))</f>
        <v/>
      </c>
      <c r="Q49" s="505"/>
      <c r="R49" s="495"/>
      <c r="S49" s="494"/>
      <c r="T49" s="494"/>
      <c r="U49" s="494"/>
      <c r="V49" s="494"/>
      <c r="W49" s="494"/>
      <c r="X49" s="494"/>
    </row>
    <row r="50" spans="2:24">
      <c r="B50" s="513"/>
      <c r="C50" s="512"/>
      <c r="D50" s="511"/>
      <c r="E50" s="510"/>
      <c r="F50" s="509"/>
      <c r="G50" s="508">
        <f t="shared" ref="G50" si="2">SUM(E50+F50)</f>
        <v>0</v>
      </c>
      <c r="H50" s="507"/>
      <c r="I50" s="507"/>
      <c r="J50" s="507"/>
      <c r="K50" s="507"/>
      <c r="L50" s="507"/>
      <c r="M50" s="507"/>
      <c r="N50" s="506" t="str">
        <f>IF(H50="","",(IFERROR(VLOOKUP($H50,【選択肢】!$K$3:$O$81,2,)," ")&amp;IF(I50="","",","&amp;IFERROR(VLOOKUP($I50,【選択肢】!$K$3:$O$81,2,)," ")&amp;IF(J50="","",","&amp;IFERROR(VLOOKUP($J50,【選択肢】!$K$3:$O$81,2,)," ")&amp;IF(K50="","",","&amp;IFERROR(VLOOKUP($K50,【選択肢】!$K$3:$O$81,2,)," ")&amp;IF(L50="","",","&amp;IFERROR(VLOOKUP($L50,【選択肢】!$K$3:$O$81,2,)," ")&amp;IF(M50="","",","&amp;IFERROR(VLOOKUP($M50,【選択肢】!$K$3:$O$81,2,)," "))))))))</f>
        <v/>
      </c>
      <c r="O50" s="506" t="str">
        <f>IF(H50="","",(IFERROR(VLOOKUP($H50,【選択肢】!$K$3:$O$81,4,)," ")&amp;IF(I50="","",","&amp;IFERROR(VLOOKUP($I50,【選択肢】!$K$3:$O$81,4,)," ")&amp;IF(J50="","",","&amp;IFERROR(VLOOKUP($J50,【選択肢】!$K$3:$O$81,4,)," ")&amp;IF(K50="","",","&amp;IFERROR(VLOOKUP($K50,【選択肢】!$K$3:$O$81,4,)," ")&amp;IF(L50="","",","&amp;IFERROR(VLOOKUP($L50,【選択肢】!$K$3:$O$81,4,)," ")&amp;IF(M50="","",","&amp;IFERROR(VLOOKUP($M50,【選択肢】!$K$3:$O$81,4,)," "))))))))</f>
        <v/>
      </c>
      <c r="P50" s="506" t="str">
        <f>IF(H50="","",(IFERROR(VLOOKUP($H50,【選択肢】!$K$3:$O$81,5,)," ")&amp;IF(I50="","",","&amp;IFERROR(VLOOKUP($I50,【選択肢】!$K$3:$O$81,5,)," ")&amp;IF(J50="","",","&amp;IFERROR(VLOOKUP($J50,【選択肢】!$K$3:$O$81,5,)," ")&amp;IF(K50="","",","&amp;IFERROR(VLOOKUP($K50,【選択肢】!$K$3:$O$81,5,)," ")&amp;IF(L50="","",","&amp;IFERROR(VLOOKUP($L50,【選択肢】!$K$3:$O$81,5,)," ")&amp;IF(M50="","",","&amp;IFERROR(VLOOKUP($M50,【選択肢】!$K$3:$O$81,5,)," "))))))))</f>
        <v/>
      </c>
      <c r="Q50" s="505"/>
      <c r="R50" s="495"/>
      <c r="S50" s="494"/>
      <c r="T50" s="494"/>
      <c r="U50" s="494"/>
      <c r="V50" s="494"/>
      <c r="W50" s="494"/>
      <c r="X50" s="494"/>
    </row>
    <row r="51" spans="2:24" ht="26.25" customHeight="1">
      <c r="B51" s="504"/>
      <c r="C51" s="503"/>
      <c r="D51" s="502"/>
      <c r="E51" s="501"/>
      <c r="F51" s="500" t="s">
        <v>196</v>
      </c>
      <c r="G51" s="499"/>
      <c r="H51" s="498"/>
      <c r="I51" s="498"/>
      <c r="J51" s="498"/>
      <c r="K51" s="498"/>
      <c r="L51" s="498"/>
      <c r="M51" s="498"/>
      <c r="N51" s="497" t="str">
        <f>IF(H51="","",(IFERROR(VLOOKUP($H51,【選択肢】!$K$3:$O$81,2,)," ")&amp;IF(I51="","",","&amp;IFERROR(VLOOKUP($I51,【選択肢】!$K$3:$O$81,2,)," ")&amp;IF(J51="","",","&amp;IFERROR(VLOOKUP($J51,【選択肢】!$K$3:$O$81,2,)," ")&amp;IF(K51="","",","&amp;IFERROR(VLOOKUP($K51,【選択肢】!$K$3:$O$81,2,)," ")&amp;IF(L51="","",","&amp;IFERROR(VLOOKUP($L51,【選択肢】!$K$3:$O$81,2,)," ")&amp;IF(M51="","",","&amp;IFERROR(VLOOKUP($M51,【選択肢】!$K$3:$O$81,2,)," "))))))))</f>
        <v/>
      </c>
      <c r="O51" s="497" t="str">
        <f>IF(H51="","",(IFERROR(VLOOKUP($H51,【選択肢】!$K$3:$O$81,4,)," ")&amp;IF(I51="","",","&amp;IFERROR(VLOOKUP($I51,【選択肢】!$K$3:$O$81,4,)," ")&amp;IF(J51="","",","&amp;IFERROR(VLOOKUP($J51,【選択肢】!$K$3:$O$81,4,)," ")&amp;IF(K51="","",","&amp;IFERROR(VLOOKUP($K51,【選択肢】!$K$3:$O$81,4,)," ")&amp;IF(L51="","",","&amp;IFERROR(VLOOKUP($L51,【選択肢】!$K$3:$O$81,4,)," ")&amp;IF(M51="","",","&amp;IFERROR(VLOOKUP($M51,【選択肢】!$K$3:$O$81,4,)," "))))))))</f>
        <v/>
      </c>
      <c r="P51" s="497" t="str">
        <f>IF(H51="","",(IFERROR(VLOOKUP($H51,【選択肢】!$K$3:$O$81,5,)," ")&amp;IF(I51="","",","&amp;IFERROR(VLOOKUP($I51,【選択肢】!$K$3:$O$81,5,)," ")&amp;IF(J51="","",","&amp;IFERROR(VLOOKUP($J51,【選択肢】!$K$3:$O$81,5,)," ")&amp;IF(K51="","",","&amp;IFERROR(VLOOKUP($K51,【選択肢】!$K$3:$O$81,5,)," ")&amp;IF(L51="","",","&amp;IFERROR(VLOOKUP($L51,【選択肢】!$K$3:$O$81,5,)," ")&amp;IF(M51="","",","&amp;IFERROR(VLOOKUP($M51,【選択肢】!$K$3:$O$81,5,)," "))))))))</f>
        <v/>
      </c>
      <c r="Q51" s="496"/>
      <c r="R51" s="495"/>
      <c r="S51" s="494"/>
      <c r="T51" s="494"/>
      <c r="U51" s="494"/>
      <c r="V51" s="494"/>
      <c r="W51" s="494"/>
      <c r="X51" s="494"/>
    </row>
    <row r="52" spans="2:24" ht="18" customHeight="1">
      <c r="B52" s="961"/>
      <c r="C52" s="487"/>
      <c r="D52" s="486"/>
      <c r="E52" s="485"/>
      <c r="F52" s="485"/>
      <c r="G52" s="484"/>
      <c r="H52" s="958"/>
      <c r="I52" s="958"/>
      <c r="J52" s="958"/>
      <c r="K52" s="958"/>
      <c r="L52" s="958"/>
      <c r="M52" s="958"/>
      <c r="N52" s="482"/>
      <c r="O52" s="481"/>
      <c r="P52" s="480"/>
      <c r="Q52" s="960"/>
    </row>
    <row r="53" spans="2:24" ht="34.5" customHeight="1">
      <c r="B53" s="961"/>
      <c r="C53" s="487"/>
      <c r="D53" s="486"/>
      <c r="E53" s="493" t="s">
        <v>247</v>
      </c>
      <c r="F53" s="492" t="s">
        <v>251</v>
      </c>
      <c r="G53" s="491" t="s">
        <v>75</v>
      </c>
      <c r="H53" s="958"/>
      <c r="I53" s="958"/>
      <c r="J53" s="958"/>
      <c r="K53" s="958"/>
      <c r="L53" s="958"/>
      <c r="M53" s="958"/>
      <c r="N53" s="482"/>
      <c r="O53" s="481"/>
      <c r="P53" s="480"/>
      <c r="Q53" s="960"/>
    </row>
    <row r="54" spans="2:24" ht="33" customHeight="1">
      <c r="B54" s="1720" t="s">
        <v>712</v>
      </c>
      <c r="C54" s="1720"/>
      <c r="D54" s="1720"/>
      <c r="E54" s="490">
        <f>MAX(E9:E51)</f>
        <v>0</v>
      </c>
      <c r="F54" s="490">
        <f>MAX(F9:F51)</f>
        <v>0</v>
      </c>
      <c r="G54" s="489">
        <f>SUM(E54+F54)</f>
        <v>0</v>
      </c>
      <c r="H54" s="958"/>
      <c r="I54" s="958"/>
      <c r="J54" s="958"/>
      <c r="K54" s="958"/>
      <c r="L54" s="958"/>
      <c r="M54" s="958"/>
      <c r="N54" s="482"/>
      <c r="O54" s="481"/>
      <c r="P54" s="480"/>
      <c r="Q54" s="960"/>
    </row>
    <row r="55" spans="2:24" ht="33" customHeight="1">
      <c r="B55" s="961"/>
      <c r="C55" s="487"/>
      <c r="D55" s="486"/>
      <c r="E55" s="485"/>
      <c r="F55" s="485"/>
      <c r="G55" s="484"/>
      <c r="H55" s="958"/>
      <c r="I55" s="958"/>
      <c r="J55" s="958"/>
      <c r="K55" s="958"/>
      <c r="L55" s="958"/>
      <c r="M55" s="958"/>
      <c r="N55" s="482"/>
      <c r="O55" s="481"/>
      <c r="P55" s="480"/>
      <c r="Q55" s="960"/>
    </row>
    <row r="56" spans="2:24" ht="18" customHeight="1">
      <c r="B56" s="1721"/>
      <c r="C56" s="1722"/>
      <c r="D56" s="1723"/>
      <c r="E56" s="479"/>
      <c r="F56" s="479"/>
      <c r="G56" s="479"/>
      <c r="H56" s="479"/>
      <c r="I56" s="479"/>
      <c r="J56" s="479"/>
      <c r="K56" s="479"/>
      <c r="L56" s="479"/>
      <c r="M56" s="479"/>
      <c r="N56" s="478"/>
      <c r="O56" s="960"/>
      <c r="P56" s="1724"/>
      <c r="Q56" s="1717"/>
    </row>
    <row r="57" spans="2:24" ht="18" customHeight="1">
      <c r="B57" s="1721"/>
      <c r="C57" s="1722"/>
      <c r="D57" s="1723"/>
      <c r="E57" s="479"/>
      <c r="F57" s="479"/>
      <c r="G57" s="479"/>
      <c r="H57" s="479"/>
      <c r="I57" s="479"/>
      <c r="J57" s="479"/>
      <c r="K57" s="479"/>
      <c r="L57" s="479"/>
      <c r="M57" s="479"/>
      <c r="N57" s="478"/>
      <c r="P57" s="1724"/>
      <c r="Q57" s="1717"/>
    </row>
    <row r="58" spans="2:24" ht="18" customHeight="1">
      <c r="B58" s="1721"/>
      <c r="C58" s="1722"/>
      <c r="D58" s="1723"/>
      <c r="E58" s="479"/>
      <c r="F58" s="479"/>
      <c r="G58" s="479"/>
      <c r="H58" s="479"/>
      <c r="I58" s="479"/>
      <c r="J58" s="479"/>
      <c r="K58" s="479"/>
      <c r="L58" s="479"/>
      <c r="M58" s="479"/>
      <c r="N58" s="478"/>
      <c r="O58" s="960"/>
      <c r="P58" s="1724"/>
      <c r="Q58" s="1717"/>
    </row>
    <row r="59" spans="2:24" ht="18" customHeight="1">
      <c r="B59" s="1721"/>
      <c r="C59" s="1722"/>
      <c r="D59" s="1723"/>
      <c r="E59" s="479"/>
      <c r="F59" s="479"/>
      <c r="G59" s="479"/>
      <c r="H59" s="479"/>
      <c r="I59" s="479"/>
      <c r="J59" s="479"/>
      <c r="K59" s="479"/>
      <c r="L59" s="479"/>
      <c r="M59" s="479"/>
      <c r="N59" s="478"/>
      <c r="O59" s="960"/>
      <c r="P59" s="1724"/>
      <c r="Q59" s="1717"/>
    </row>
    <row r="60" spans="2:24" ht="18" customHeight="1">
      <c r="B60" s="1721"/>
      <c r="C60" s="1722"/>
      <c r="D60" s="1723"/>
      <c r="E60" s="479"/>
      <c r="F60" s="479"/>
      <c r="G60" s="479"/>
      <c r="H60" s="479"/>
      <c r="I60" s="479"/>
      <c r="J60" s="479"/>
      <c r="K60" s="479"/>
      <c r="L60" s="479"/>
      <c r="M60" s="479"/>
      <c r="N60" s="478"/>
      <c r="P60" s="1724"/>
      <c r="Q60" s="1717"/>
    </row>
    <row r="61" spans="2:24" ht="18" customHeight="1">
      <c r="B61" s="1721"/>
      <c r="C61" s="1722"/>
      <c r="D61" s="1723"/>
      <c r="E61" s="479"/>
      <c r="F61" s="479"/>
      <c r="G61" s="479"/>
      <c r="H61" s="479"/>
      <c r="I61" s="479"/>
      <c r="J61" s="479"/>
      <c r="K61" s="479"/>
      <c r="L61" s="479"/>
      <c r="M61" s="479"/>
      <c r="N61" s="478"/>
      <c r="O61" s="960"/>
      <c r="P61" s="1724"/>
      <c r="Q61" s="1717"/>
    </row>
    <row r="62" spans="2:24" ht="18" customHeight="1">
      <c r="B62" s="1721"/>
      <c r="C62" s="1722"/>
      <c r="D62" s="1723"/>
      <c r="E62" s="479"/>
      <c r="F62" s="479"/>
      <c r="G62" s="479"/>
      <c r="H62" s="479"/>
      <c r="I62" s="479"/>
      <c r="J62" s="479"/>
      <c r="K62" s="479"/>
      <c r="L62" s="479"/>
      <c r="M62" s="479"/>
      <c r="N62" s="478"/>
      <c r="O62" s="960"/>
      <c r="P62" s="1724"/>
      <c r="Q62" s="1717"/>
    </row>
    <row r="63" spans="2:24" ht="18" customHeight="1">
      <c r="B63" s="1721"/>
      <c r="C63" s="1722"/>
      <c r="D63" s="1723"/>
      <c r="E63" s="479"/>
      <c r="F63" s="479"/>
      <c r="G63" s="479"/>
      <c r="H63" s="479"/>
      <c r="I63" s="479"/>
      <c r="J63" s="479"/>
      <c r="K63" s="479"/>
      <c r="L63" s="479"/>
      <c r="M63" s="479"/>
      <c r="N63" s="479"/>
      <c r="P63" s="1724"/>
      <c r="Q63" s="1717"/>
    </row>
    <row r="64" spans="2:24" ht="18" customHeight="1">
      <c r="B64" s="1721"/>
      <c r="C64" s="1722"/>
      <c r="D64" s="1723"/>
      <c r="E64" s="479"/>
      <c r="F64" s="479"/>
      <c r="G64" s="479"/>
      <c r="H64" s="479"/>
      <c r="I64" s="479"/>
      <c r="J64" s="479"/>
      <c r="K64" s="479"/>
      <c r="L64" s="479"/>
      <c r="M64" s="479"/>
      <c r="N64" s="478"/>
      <c r="O64" s="960"/>
      <c r="P64" s="1724"/>
      <c r="Q64" s="1717"/>
    </row>
    <row r="65" spans="2:17" ht="18" customHeight="1">
      <c r="B65" s="1721"/>
      <c r="C65" s="1722"/>
      <c r="D65" s="1723"/>
      <c r="E65" s="479"/>
      <c r="F65" s="479"/>
      <c r="G65" s="479"/>
      <c r="H65" s="479"/>
      <c r="I65" s="479"/>
      <c r="J65" s="479"/>
      <c r="K65" s="479"/>
      <c r="L65" s="479"/>
      <c r="M65" s="479"/>
      <c r="N65" s="478"/>
      <c r="O65" s="960"/>
      <c r="P65" s="1724"/>
      <c r="Q65" s="1717"/>
    </row>
    <row r="66" spans="2:17" ht="18" customHeight="1">
      <c r="B66" s="1721"/>
      <c r="C66" s="1722"/>
      <c r="D66" s="1723"/>
      <c r="E66" s="479"/>
      <c r="F66" s="479"/>
      <c r="G66" s="479"/>
      <c r="H66" s="479"/>
      <c r="I66" s="479"/>
      <c r="J66" s="479"/>
      <c r="K66" s="479"/>
      <c r="L66" s="479"/>
      <c r="M66" s="479"/>
      <c r="N66" s="478"/>
      <c r="P66" s="1724"/>
      <c r="Q66" s="1717"/>
    </row>
    <row r="67" spans="2:17" ht="18" customHeight="1">
      <c r="B67" s="1721"/>
      <c r="C67" s="1722"/>
      <c r="D67" s="1723"/>
      <c r="E67" s="479"/>
      <c r="F67" s="479"/>
      <c r="G67" s="479"/>
      <c r="H67" s="479"/>
      <c r="I67" s="479"/>
      <c r="J67" s="479"/>
      <c r="K67" s="479"/>
      <c r="L67" s="479"/>
      <c r="M67" s="479"/>
      <c r="N67" s="478"/>
      <c r="O67" s="960"/>
      <c r="P67" s="1724"/>
      <c r="Q67" s="1717"/>
    </row>
    <row r="68" spans="2:17" ht="18" customHeight="1">
      <c r="B68" s="1721"/>
      <c r="C68" s="1722"/>
      <c r="D68" s="1723"/>
      <c r="E68" s="479"/>
      <c r="F68" s="479"/>
      <c r="G68" s="479"/>
      <c r="H68" s="479"/>
      <c r="I68" s="479"/>
      <c r="J68" s="479"/>
      <c r="K68" s="479"/>
      <c r="L68" s="479"/>
      <c r="M68" s="479"/>
      <c r="N68" s="478"/>
      <c r="O68" s="960"/>
      <c r="P68" s="1724"/>
      <c r="Q68" s="1717"/>
    </row>
    <row r="69" spans="2:17" ht="18" customHeight="1">
      <c r="B69" s="1721"/>
      <c r="C69" s="1722"/>
      <c r="D69" s="1723"/>
      <c r="E69" s="479"/>
      <c r="F69" s="479"/>
      <c r="G69" s="479"/>
      <c r="H69" s="479"/>
      <c r="I69" s="479"/>
      <c r="J69" s="479"/>
      <c r="K69" s="479"/>
      <c r="L69" s="479"/>
      <c r="M69" s="479"/>
      <c r="N69" s="478"/>
      <c r="P69" s="1724"/>
      <c r="Q69" s="1717"/>
    </row>
    <row r="70" spans="2:17" ht="18" customHeight="1">
      <c r="B70" s="1721"/>
      <c r="C70" s="1722"/>
      <c r="D70" s="1723"/>
      <c r="E70" s="479"/>
      <c r="F70" s="479"/>
      <c r="G70" s="479"/>
      <c r="H70" s="479"/>
      <c r="I70" s="479"/>
      <c r="J70" s="479"/>
      <c r="K70" s="479"/>
      <c r="L70" s="479"/>
      <c r="M70" s="479"/>
      <c r="N70" s="478"/>
      <c r="O70" s="960"/>
      <c r="P70" s="1724"/>
      <c r="Q70" s="1717"/>
    </row>
    <row r="71" spans="2:17" ht="18" customHeight="1">
      <c r="B71" s="1721"/>
      <c r="C71" s="1722"/>
      <c r="D71" s="1723"/>
      <c r="E71" s="479"/>
      <c r="F71" s="479"/>
      <c r="G71" s="479"/>
      <c r="H71" s="479"/>
      <c r="I71" s="479"/>
      <c r="J71" s="479"/>
      <c r="K71" s="479"/>
      <c r="L71" s="479"/>
      <c r="M71" s="479"/>
      <c r="N71" s="478"/>
      <c r="O71" s="960"/>
      <c r="P71" s="1724"/>
      <c r="Q71" s="1717"/>
    </row>
    <row r="72" spans="2:17" ht="18" customHeight="1">
      <c r="B72" s="1721"/>
      <c r="C72" s="1722"/>
      <c r="D72" s="1723"/>
      <c r="E72" s="479"/>
      <c r="F72" s="479"/>
      <c r="G72" s="479"/>
      <c r="H72" s="479"/>
      <c r="I72" s="479"/>
      <c r="J72" s="479"/>
      <c r="K72" s="479"/>
      <c r="L72" s="479"/>
      <c r="M72" s="479"/>
      <c r="N72" s="478"/>
      <c r="P72" s="1724"/>
      <c r="Q72" s="1717"/>
    </row>
    <row r="73" spans="2:17" ht="18" customHeight="1">
      <c r="B73" s="1721"/>
      <c r="C73" s="1722"/>
      <c r="D73" s="1723"/>
      <c r="E73" s="479"/>
      <c r="F73" s="479"/>
      <c r="G73" s="479"/>
      <c r="H73" s="479"/>
      <c r="I73" s="479"/>
      <c r="J73" s="479"/>
      <c r="K73" s="479"/>
      <c r="L73" s="479"/>
      <c r="M73" s="479"/>
      <c r="N73" s="478"/>
      <c r="O73" s="960"/>
      <c r="P73" s="1724"/>
      <c r="Q73" s="1717"/>
    </row>
    <row r="74" spans="2:17" ht="18" customHeight="1">
      <c r="B74" s="1721"/>
      <c r="C74" s="1722"/>
      <c r="D74" s="1723"/>
      <c r="E74" s="479"/>
      <c r="F74" s="479"/>
      <c r="G74" s="479"/>
      <c r="H74" s="479"/>
      <c r="I74" s="479"/>
      <c r="J74" s="479"/>
      <c r="K74" s="479"/>
      <c r="L74" s="479"/>
      <c r="M74" s="479"/>
      <c r="N74" s="478"/>
      <c r="O74" s="960"/>
      <c r="P74" s="1724"/>
      <c r="Q74" s="1717"/>
    </row>
    <row r="75" spans="2:17" ht="18" customHeight="1">
      <c r="B75" s="1721"/>
      <c r="C75" s="1722"/>
      <c r="D75" s="1723"/>
      <c r="E75" s="479"/>
      <c r="F75" s="479"/>
      <c r="G75" s="479"/>
      <c r="H75" s="479"/>
      <c r="I75" s="479"/>
      <c r="J75" s="479"/>
      <c r="K75" s="479"/>
      <c r="L75" s="479"/>
      <c r="M75" s="479"/>
      <c r="N75" s="478"/>
      <c r="P75" s="1724"/>
      <c r="Q75" s="1717"/>
    </row>
    <row r="76" spans="2:17" ht="18" customHeight="1">
      <c r="B76" s="1721"/>
      <c r="C76" s="1722"/>
      <c r="D76" s="1723"/>
      <c r="E76" s="479"/>
      <c r="F76" s="479"/>
      <c r="G76" s="479"/>
      <c r="H76" s="479"/>
      <c r="I76" s="479"/>
      <c r="J76" s="479"/>
      <c r="K76" s="479"/>
      <c r="L76" s="479"/>
      <c r="M76" s="479"/>
      <c r="N76" s="478"/>
      <c r="O76" s="960"/>
      <c r="P76" s="1724"/>
      <c r="Q76" s="1717"/>
    </row>
    <row r="77" spans="2:17" ht="18" customHeight="1">
      <c r="B77" s="1721"/>
      <c r="C77" s="1722"/>
      <c r="D77" s="1723"/>
      <c r="E77" s="479"/>
      <c r="F77" s="479"/>
      <c r="G77" s="479"/>
      <c r="H77" s="479"/>
      <c r="I77" s="479"/>
      <c r="J77" s="479"/>
      <c r="K77" s="479"/>
      <c r="L77" s="479"/>
      <c r="M77" s="479"/>
      <c r="N77" s="478"/>
      <c r="O77" s="960"/>
      <c r="P77" s="1724"/>
      <c r="Q77" s="1717"/>
    </row>
    <row r="78" spans="2:17" ht="18" customHeight="1">
      <c r="B78" s="1721"/>
      <c r="C78" s="1722"/>
      <c r="D78" s="1723"/>
      <c r="E78" s="479"/>
      <c r="F78" s="479"/>
      <c r="G78" s="479"/>
      <c r="H78" s="479"/>
      <c r="I78" s="479"/>
      <c r="J78" s="479"/>
      <c r="K78" s="479"/>
      <c r="L78" s="479"/>
      <c r="M78" s="479"/>
      <c r="N78" s="478"/>
      <c r="P78" s="1724"/>
      <c r="Q78" s="1717"/>
    </row>
    <row r="79" spans="2:17" ht="18" customHeight="1">
      <c r="B79" s="1721"/>
      <c r="C79" s="1722"/>
      <c r="D79" s="1723"/>
      <c r="E79" s="479"/>
      <c r="F79" s="479"/>
      <c r="G79" s="479"/>
      <c r="H79" s="479"/>
      <c r="I79" s="479"/>
      <c r="J79" s="479"/>
      <c r="K79" s="479"/>
      <c r="L79" s="479"/>
      <c r="M79" s="479"/>
      <c r="N79" s="478"/>
      <c r="O79" s="960"/>
      <c r="P79" s="1724"/>
      <c r="Q79" s="1717"/>
    </row>
    <row r="80" spans="2:17" ht="18" customHeight="1">
      <c r="B80" s="1721"/>
      <c r="C80" s="1722"/>
      <c r="D80" s="1723"/>
      <c r="E80" s="479"/>
      <c r="F80" s="479"/>
      <c r="G80" s="479"/>
      <c r="H80" s="479"/>
      <c r="I80" s="479"/>
      <c r="J80" s="479"/>
      <c r="K80" s="479"/>
      <c r="L80" s="479"/>
      <c r="M80" s="479"/>
      <c r="N80" s="478"/>
      <c r="O80" s="960"/>
      <c r="P80" s="1724"/>
      <c r="Q80" s="1717"/>
    </row>
    <row r="81" spans="2:17" ht="18" customHeight="1">
      <c r="B81" s="1721"/>
      <c r="C81" s="1722"/>
      <c r="D81" s="1723"/>
      <c r="E81" s="479"/>
      <c r="F81" s="479"/>
      <c r="G81" s="479"/>
      <c r="H81" s="479"/>
      <c r="I81" s="479"/>
      <c r="J81" s="479"/>
      <c r="K81" s="479"/>
      <c r="L81" s="479"/>
      <c r="M81" s="479"/>
      <c r="N81" s="478"/>
      <c r="P81" s="1724"/>
      <c r="Q81" s="1717"/>
    </row>
    <row r="82" spans="2:17" ht="18" customHeight="1">
      <c r="B82" s="1721"/>
      <c r="C82" s="1722"/>
      <c r="D82" s="1723"/>
      <c r="E82" s="479"/>
      <c r="F82" s="479"/>
      <c r="G82" s="479"/>
      <c r="H82" s="479"/>
      <c r="I82" s="479"/>
      <c r="J82" s="479"/>
      <c r="K82" s="479"/>
      <c r="L82" s="479"/>
      <c r="M82" s="479"/>
      <c r="N82" s="478"/>
      <c r="O82" s="960"/>
      <c r="P82" s="1724"/>
      <c r="Q82" s="1717"/>
    </row>
    <row r="83" spans="2:17" ht="18" customHeight="1">
      <c r="B83" s="1721"/>
      <c r="C83" s="1722"/>
      <c r="D83" s="1723"/>
      <c r="E83" s="479"/>
      <c r="F83" s="479"/>
      <c r="G83" s="479"/>
      <c r="H83" s="479"/>
      <c r="I83" s="479"/>
      <c r="J83" s="479"/>
      <c r="K83" s="479"/>
      <c r="L83" s="479"/>
      <c r="M83" s="479"/>
      <c r="N83" s="478"/>
      <c r="O83" s="960"/>
      <c r="P83" s="1724"/>
      <c r="Q83" s="1717"/>
    </row>
    <row r="84" spans="2:17" ht="18" customHeight="1">
      <c r="B84" s="1721"/>
      <c r="C84" s="1722"/>
      <c r="D84" s="1723"/>
      <c r="E84" s="479"/>
      <c r="F84" s="479"/>
      <c r="G84" s="479"/>
      <c r="H84" s="479"/>
      <c r="I84" s="479"/>
      <c r="J84" s="479"/>
      <c r="K84" s="479"/>
      <c r="L84" s="479"/>
      <c r="M84" s="479"/>
      <c r="N84" s="478"/>
      <c r="P84" s="1724"/>
      <c r="Q84" s="1717"/>
    </row>
    <row r="85" spans="2:17" ht="18" customHeight="1">
      <c r="B85" s="1721"/>
      <c r="C85" s="1722"/>
      <c r="D85" s="1723"/>
      <c r="E85" s="479"/>
      <c r="F85" s="479"/>
      <c r="G85" s="479"/>
      <c r="H85" s="479"/>
      <c r="I85" s="479"/>
      <c r="J85" s="479"/>
      <c r="K85" s="479"/>
      <c r="L85" s="479"/>
      <c r="M85" s="479"/>
      <c r="N85" s="478"/>
      <c r="O85" s="960"/>
      <c r="P85" s="1724"/>
      <c r="Q85" s="1717"/>
    </row>
    <row r="86" spans="2:17" ht="18" customHeight="1">
      <c r="B86" s="1721"/>
      <c r="C86" s="1722"/>
      <c r="D86" s="1723"/>
      <c r="E86" s="479"/>
      <c r="F86" s="479"/>
      <c r="G86" s="479"/>
      <c r="H86" s="479"/>
      <c r="I86" s="479"/>
      <c r="J86" s="479"/>
      <c r="K86" s="479"/>
      <c r="L86" s="479"/>
      <c r="M86" s="479"/>
      <c r="N86" s="478"/>
      <c r="O86" s="960"/>
      <c r="P86" s="1724"/>
      <c r="Q86" s="1717"/>
    </row>
    <row r="87" spans="2:17" ht="18" customHeight="1">
      <c r="B87" s="1721"/>
      <c r="C87" s="1722"/>
      <c r="D87" s="1723"/>
      <c r="E87" s="479"/>
      <c r="F87" s="479"/>
      <c r="G87" s="479"/>
      <c r="H87" s="479"/>
      <c r="I87" s="479"/>
      <c r="J87" s="479"/>
      <c r="K87" s="479"/>
      <c r="L87" s="479"/>
      <c r="M87" s="479"/>
      <c r="N87" s="478"/>
      <c r="P87" s="1724"/>
      <c r="Q87" s="1717"/>
    </row>
    <row r="88" spans="2:17" ht="18" customHeight="1">
      <c r="B88" s="1721"/>
      <c r="C88" s="1722"/>
      <c r="D88" s="1723"/>
      <c r="E88" s="479"/>
      <c r="F88" s="479"/>
      <c r="G88" s="479"/>
      <c r="H88" s="479"/>
      <c r="I88" s="479"/>
      <c r="J88" s="479"/>
      <c r="K88" s="479"/>
      <c r="L88" s="479"/>
      <c r="M88" s="479"/>
      <c r="N88" s="478"/>
      <c r="O88" s="960"/>
      <c r="P88" s="1724"/>
      <c r="Q88" s="1717"/>
    </row>
    <row r="89" spans="2:17" ht="18" customHeight="1">
      <c r="B89" s="1721"/>
      <c r="C89" s="1722"/>
      <c r="D89" s="1723"/>
      <c r="E89" s="479"/>
      <c r="F89" s="479"/>
      <c r="G89" s="479"/>
      <c r="H89" s="479"/>
      <c r="I89" s="479"/>
      <c r="J89" s="479"/>
      <c r="K89" s="479"/>
      <c r="L89" s="479"/>
      <c r="M89" s="479"/>
      <c r="N89" s="478"/>
      <c r="O89" s="960"/>
      <c r="P89" s="1724"/>
      <c r="Q89" s="1717"/>
    </row>
    <row r="90" spans="2:17" ht="18" customHeight="1">
      <c r="B90" s="1721"/>
      <c r="C90" s="1722"/>
      <c r="D90" s="1723"/>
      <c r="E90" s="479"/>
      <c r="F90" s="479"/>
      <c r="G90" s="479"/>
      <c r="H90" s="479"/>
      <c r="I90" s="479"/>
      <c r="J90" s="479"/>
      <c r="K90" s="479"/>
      <c r="L90" s="479"/>
      <c r="M90" s="479"/>
      <c r="N90" s="478"/>
      <c r="P90" s="1724"/>
      <c r="Q90" s="1717"/>
    </row>
    <row r="91" spans="2:17" ht="18" customHeight="1">
      <c r="B91" s="1721"/>
      <c r="C91" s="1722"/>
      <c r="D91" s="1723"/>
      <c r="E91" s="479"/>
      <c r="F91" s="479"/>
      <c r="G91" s="479"/>
      <c r="H91" s="479"/>
      <c r="I91" s="479"/>
      <c r="J91" s="479"/>
      <c r="K91" s="479"/>
      <c r="L91" s="479"/>
      <c r="M91" s="479"/>
      <c r="N91" s="478"/>
      <c r="O91" s="960"/>
      <c r="P91" s="1724"/>
      <c r="Q91" s="1717"/>
    </row>
    <row r="92" spans="2:17" ht="18" customHeight="1">
      <c r="B92" s="1721"/>
      <c r="C92" s="1722"/>
      <c r="D92" s="1723"/>
      <c r="E92" s="479"/>
      <c r="F92" s="479"/>
      <c r="G92" s="479"/>
      <c r="H92" s="479"/>
      <c r="I92" s="479"/>
      <c r="J92" s="479"/>
      <c r="K92" s="479"/>
      <c r="L92" s="479"/>
      <c r="M92" s="479"/>
      <c r="N92" s="478"/>
      <c r="O92" s="960"/>
      <c r="P92" s="1724"/>
      <c r="Q92" s="1717"/>
    </row>
    <row r="93" spans="2:17" ht="18" customHeight="1">
      <c r="B93" s="1721"/>
      <c r="C93" s="1722"/>
      <c r="D93" s="1723"/>
      <c r="E93" s="479"/>
      <c r="F93" s="479"/>
      <c r="G93" s="479"/>
      <c r="H93" s="479"/>
      <c r="I93" s="479"/>
      <c r="J93" s="479"/>
      <c r="K93" s="479"/>
      <c r="L93" s="479"/>
      <c r="M93" s="479"/>
      <c r="N93" s="478"/>
      <c r="P93" s="1724"/>
      <c r="Q93" s="1717"/>
    </row>
    <row r="94" spans="2:17" ht="18" customHeight="1">
      <c r="B94" s="1721"/>
      <c r="C94" s="1722"/>
      <c r="D94" s="1723"/>
      <c r="E94" s="479"/>
      <c r="F94" s="479"/>
      <c r="G94" s="479"/>
      <c r="H94" s="479"/>
      <c r="I94" s="479"/>
      <c r="J94" s="479"/>
      <c r="K94" s="479"/>
      <c r="L94" s="479"/>
      <c r="M94" s="479"/>
      <c r="N94" s="478"/>
      <c r="O94" s="960"/>
      <c r="P94" s="1724"/>
      <c r="Q94" s="1717"/>
    </row>
  </sheetData>
  <sheetProtection insertRows="0" deleteRows="0" autoFilter="0"/>
  <mergeCells count="81">
    <mergeCell ref="B89:B91"/>
    <mergeCell ref="C89:C91"/>
    <mergeCell ref="D89:D91"/>
    <mergeCell ref="P89:P91"/>
    <mergeCell ref="Q89:Q91"/>
    <mergeCell ref="B92:B94"/>
    <mergeCell ref="C92:C94"/>
    <mergeCell ref="D92:D94"/>
    <mergeCell ref="P92:P94"/>
    <mergeCell ref="Q92:Q94"/>
    <mergeCell ref="B83:B85"/>
    <mergeCell ref="C83:C85"/>
    <mergeCell ref="D83:D85"/>
    <mergeCell ref="P83:P85"/>
    <mergeCell ref="Q83:Q85"/>
    <mergeCell ref="B86:B88"/>
    <mergeCell ref="C86:C88"/>
    <mergeCell ref="D86:D88"/>
    <mergeCell ref="P86:P88"/>
    <mergeCell ref="Q86:Q88"/>
    <mergeCell ref="B77:B79"/>
    <mergeCell ref="C77:C79"/>
    <mergeCell ref="D77:D79"/>
    <mergeCell ref="P77:P79"/>
    <mergeCell ref="Q77:Q79"/>
    <mergeCell ref="B80:B82"/>
    <mergeCell ref="C80:C82"/>
    <mergeCell ref="D80:D82"/>
    <mergeCell ref="P80:P82"/>
    <mergeCell ref="Q80:Q82"/>
    <mergeCell ref="B71:B73"/>
    <mergeCell ref="C71:C73"/>
    <mergeCell ref="D71:D73"/>
    <mergeCell ref="P71:P73"/>
    <mergeCell ref="Q71:Q73"/>
    <mergeCell ref="B74:B76"/>
    <mergeCell ref="C74:C76"/>
    <mergeCell ref="D74:D76"/>
    <mergeCell ref="P74:P76"/>
    <mergeCell ref="Q74:Q76"/>
    <mergeCell ref="B65:B67"/>
    <mergeCell ref="C65:C67"/>
    <mergeCell ref="D65:D67"/>
    <mergeCell ref="P65:P67"/>
    <mergeCell ref="Q65:Q67"/>
    <mergeCell ref="B68:B70"/>
    <mergeCell ref="C68:C70"/>
    <mergeCell ref="D68:D70"/>
    <mergeCell ref="P68:P70"/>
    <mergeCell ref="Q68:Q70"/>
    <mergeCell ref="B59:B61"/>
    <mergeCell ref="C59:C61"/>
    <mergeCell ref="D59:D61"/>
    <mergeCell ref="P59:P61"/>
    <mergeCell ref="Q59:Q61"/>
    <mergeCell ref="B62:B64"/>
    <mergeCell ref="C62:C64"/>
    <mergeCell ref="D62:D64"/>
    <mergeCell ref="P62:P64"/>
    <mergeCell ref="Q62:Q64"/>
    <mergeCell ref="Q56:Q58"/>
    <mergeCell ref="R6:X8"/>
    <mergeCell ref="B7:B8"/>
    <mergeCell ref="C7:D7"/>
    <mergeCell ref="E7:E8"/>
    <mergeCell ref="F7:F8"/>
    <mergeCell ref="G7:G8"/>
    <mergeCell ref="N7:N8"/>
    <mergeCell ref="O7:O8"/>
    <mergeCell ref="P7:P8"/>
    <mergeCell ref="B54:D54"/>
    <mergeCell ref="B56:B58"/>
    <mergeCell ref="C56:C58"/>
    <mergeCell ref="D56:D58"/>
    <mergeCell ref="P56:P58"/>
    <mergeCell ref="B5:Q5"/>
    <mergeCell ref="B6:D6"/>
    <mergeCell ref="E6:G6"/>
    <mergeCell ref="H6:M8"/>
    <mergeCell ref="N6:P6"/>
    <mergeCell ref="Q6:Q8"/>
  </mergeCells>
  <phoneticPr fontId="4"/>
  <dataValidations count="2">
    <dataValidation imeMode="disabled" allowBlank="1" showInputMessage="1" showErrorMessage="1" sqref="E54:F54 E9:M50"/>
    <dataValidation imeMode="off" allowBlank="1" showInputMessage="1" showErrorMessage="1" sqref="C55:D55 C51 C52:D53 H51:M55 E51:F55 B10:D27 B29:D49 B50:B55 C50:D50"/>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showGridLines="0" showZeros="0" view="pageBreakPreview" zoomScaleNormal="100" zoomScaleSheetLayoutView="100" workbookViewId="0">
      <selection sqref="A1:B1"/>
    </sheetView>
  </sheetViews>
  <sheetFormatPr defaultColWidth="9" defaultRowHeight="16.5"/>
  <cols>
    <col min="1" max="1" width="1.25" style="584" customWidth="1"/>
    <col min="2" max="2" width="6.5" style="584" customWidth="1"/>
    <col min="3" max="3" width="11.375" style="585" customWidth="1"/>
    <col min="4" max="4" width="16.625" style="584" customWidth="1"/>
    <col min="5" max="5" width="15.875" style="584" customWidth="1"/>
    <col min="6" max="6" width="7.25" style="584" customWidth="1"/>
    <col min="7" max="8" width="12.75" style="584" customWidth="1"/>
    <col min="9" max="9" width="14.875" style="584" customWidth="1"/>
    <col min="10" max="10" width="6.75" style="584" customWidth="1"/>
    <col min="11" max="11" width="9.875" style="584" customWidth="1"/>
    <col min="12" max="12" width="11.125" style="584" customWidth="1"/>
    <col min="13" max="13" width="8.25" style="584" customWidth="1"/>
    <col min="14" max="14" width="1.25" style="584" customWidth="1"/>
    <col min="15" max="15" width="9" style="584"/>
    <col min="16" max="19" width="16.25" style="584" customWidth="1"/>
    <col min="20" max="16384" width="9" style="584"/>
  </cols>
  <sheetData>
    <row r="1" spans="2:13" ht="19.5">
      <c r="B1" s="674" t="s">
        <v>1017</v>
      </c>
    </row>
    <row r="2" spans="2:13" ht="19.5">
      <c r="B2" s="925" t="s">
        <v>1207</v>
      </c>
      <c r="C2" s="926"/>
      <c r="D2" s="927"/>
      <c r="E2" s="927"/>
      <c r="F2" s="927"/>
      <c r="G2" s="927"/>
      <c r="H2" s="927"/>
      <c r="I2" s="673"/>
      <c r="J2" s="469"/>
      <c r="K2" s="673"/>
      <c r="L2" s="673"/>
      <c r="M2" s="928" t="s">
        <v>1208</v>
      </c>
    </row>
    <row r="3" spans="2:13" s="673" customFormat="1" ht="18.75" customHeight="1">
      <c r="D3" s="530"/>
      <c r="E3" s="883" t="s">
        <v>1016</v>
      </c>
      <c r="F3" s="529" t="s">
        <v>1015</v>
      </c>
      <c r="G3" s="529"/>
      <c r="H3" s="529"/>
      <c r="J3" s="469" t="s">
        <v>1014</v>
      </c>
      <c r="K3" s="1728" t="str">
        <f>'はじめに（PC）'!D4&amp;""</f>
        <v/>
      </c>
      <c r="L3" s="1728"/>
      <c r="M3" s="1728"/>
    </row>
    <row r="4" spans="2:13" s="673" customFormat="1" ht="18.75" customHeight="1">
      <c r="B4" s="972"/>
      <c r="C4" s="971"/>
      <c r="D4" s="973"/>
      <c r="E4" s="1755" t="s">
        <v>1230</v>
      </c>
      <c r="F4" s="1755"/>
      <c r="G4" s="1755"/>
      <c r="H4" s="1755"/>
      <c r="I4" s="971"/>
      <c r="J4" s="974"/>
      <c r="K4" s="975"/>
      <c r="L4" s="975"/>
      <c r="M4" s="975"/>
    </row>
    <row r="5" spans="2:13" s="673" customFormat="1" ht="15" customHeight="1">
      <c r="B5" s="1758" t="s">
        <v>1013</v>
      </c>
      <c r="C5" s="1758"/>
      <c r="D5" s="1758"/>
      <c r="E5" s="1758"/>
      <c r="F5" s="1758"/>
      <c r="G5" s="1758"/>
      <c r="H5" s="1758"/>
      <c r="I5" s="1758"/>
      <c r="J5" s="1758"/>
      <c r="K5" s="1758"/>
      <c r="L5" s="1758"/>
      <c r="M5" s="1758"/>
    </row>
    <row r="6" spans="2:13" s="673" customFormat="1" ht="15" customHeight="1">
      <c r="B6" s="1759" t="s">
        <v>1231</v>
      </c>
      <c r="C6" s="1759"/>
      <c r="D6" s="1759"/>
      <c r="E6" s="1759"/>
      <c r="F6" s="1759"/>
      <c r="G6" s="1759"/>
      <c r="H6" s="1759"/>
      <c r="I6" s="1759"/>
      <c r="J6" s="1759"/>
      <c r="K6" s="1759"/>
      <c r="L6" s="1759"/>
      <c r="M6" s="1759"/>
    </row>
    <row r="7" spans="2:13" s="673" customFormat="1" ht="28.5" customHeight="1">
      <c r="B7" s="1759" t="s">
        <v>1012</v>
      </c>
      <c r="C7" s="1759"/>
      <c r="D7" s="1759"/>
      <c r="E7" s="1759"/>
      <c r="F7" s="1759"/>
      <c r="G7" s="1759"/>
      <c r="H7" s="1759"/>
      <c r="I7" s="1759"/>
      <c r="J7" s="1759"/>
      <c r="K7" s="1759"/>
      <c r="L7" s="1759"/>
      <c r="M7" s="1759"/>
    </row>
    <row r="8" spans="2:13" ht="36" customHeight="1">
      <c r="B8" s="672" t="s">
        <v>1011</v>
      </c>
      <c r="C8" s="669" t="s">
        <v>1010</v>
      </c>
      <c r="D8" s="1760" t="s">
        <v>1009</v>
      </c>
      <c r="E8" s="1761"/>
      <c r="F8" s="671" t="s">
        <v>266</v>
      </c>
      <c r="G8" s="670" t="s">
        <v>1008</v>
      </c>
      <c r="H8" s="669" t="s">
        <v>1007</v>
      </c>
      <c r="I8" s="668" t="s">
        <v>1006</v>
      </c>
      <c r="J8" s="667" t="s">
        <v>1005</v>
      </c>
      <c r="K8" s="666" t="s">
        <v>1004</v>
      </c>
      <c r="L8" s="665" t="s">
        <v>1003</v>
      </c>
      <c r="M8" s="664" t="s">
        <v>1002</v>
      </c>
    </row>
    <row r="9" spans="2:13" ht="18.75" customHeight="1">
      <c r="B9" s="659"/>
      <c r="C9" s="644"/>
      <c r="D9" s="1756"/>
      <c r="E9" s="1757"/>
      <c r="F9" s="663">
        <v>1</v>
      </c>
      <c r="G9" s="656"/>
      <c r="H9" s="655"/>
      <c r="I9" s="640">
        <f>G9-H9</f>
        <v>0</v>
      </c>
      <c r="J9" s="662"/>
      <c r="K9" s="661"/>
      <c r="L9" s="660"/>
      <c r="M9" s="636"/>
    </row>
    <row r="10" spans="2:13" ht="18.75" customHeight="1">
      <c r="B10" s="659"/>
      <c r="C10" s="644"/>
      <c r="D10" s="1732"/>
      <c r="E10" s="1733"/>
      <c r="F10" s="643">
        <v>1</v>
      </c>
      <c r="G10" s="642"/>
      <c r="H10" s="641"/>
      <c r="I10" s="640">
        <f t="shared" ref="I10:I51" ca="1" si="0">IF((OFFSET(I10,-1,0)+G10-H10)&gt;=0,OFFSET(I10,-1,0)+G10-H10,"")</f>
        <v>0</v>
      </c>
      <c r="J10" s="639"/>
      <c r="K10" s="638"/>
      <c r="L10" s="637"/>
      <c r="M10" s="636"/>
    </row>
    <row r="11" spans="2:13" ht="18.75" customHeight="1">
      <c r="B11" s="645"/>
      <c r="C11" s="644"/>
      <c r="D11" s="1732"/>
      <c r="E11" s="1733"/>
      <c r="F11" s="658">
        <v>1</v>
      </c>
      <c r="G11" s="642"/>
      <c r="H11" s="641"/>
      <c r="I11" s="657">
        <f ca="1">IF((OFFSET(I11,-1,0)+G11-H11)&gt;=0,OFFSET(I11,-1,0)+G11-H11,"")</f>
        <v>0</v>
      </c>
      <c r="J11" s="639"/>
      <c r="K11" s="638"/>
      <c r="L11" s="637"/>
      <c r="M11" s="636"/>
    </row>
    <row r="12" spans="2:13" ht="18.75" customHeight="1">
      <c r="B12" s="645"/>
      <c r="C12" s="644"/>
      <c r="D12" s="1732"/>
      <c r="E12" s="1733"/>
      <c r="F12" s="643">
        <v>1</v>
      </c>
      <c r="G12" s="642"/>
      <c r="H12" s="641"/>
      <c r="I12" s="640">
        <f ca="1">IF((OFFSET(I12,-1,0)+G12-H12)&gt;=0,OFFSET(I12,-1,0)+G12-H12,"")</f>
        <v>0</v>
      </c>
      <c r="J12" s="639"/>
      <c r="K12" s="638"/>
      <c r="L12" s="637"/>
      <c r="M12" s="636"/>
    </row>
    <row r="13" spans="2:13" ht="18.75" customHeight="1">
      <c r="B13" s="645"/>
      <c r="C13" s="644"/>
      <c r="D13" s="1732"/>
      <c r="E13" s="1733"/>
      <c r="F13" s="643">
        <v>1</v>
      </c>
      <c r="G13" s="656"/>
      <c r="H13" s="655"/>
      <c r="I13" s="640">
        <f t="shared" ca="1" si="0"/>
        <v>0</v>
      </c>
      <c r="J13" s="639"/>
      <c r="K13" s="638"/>
      <c r="L13" s="637"/>
      <c r="M13" s="636"/>
    </row>
    <row r="14" spans="2:13" ht="18.75" customHeight="1">
      <c r="B14" s="645"/>
      <c r="C14" s="644"/>
      <c r="D14" s="1732"/>
      <c r="E14" s="1733"/>
      <c r="F14" s="643">
        <v>1</v>
      </c>
      <c r="G14" s="642"/>
      <c r="H14" s="641"/>
      <c r="I14" s="640">
        <f t="shared" ca="1" si="0"/>
        <v>0</v>
      </c>
      <c r="J14" s="639"/>
      <c r="K14" s="638"/>
      <c r="L14" s="637"/>
      <c r="M14" s="636"/>
    </row>
    <row r="15" spans="2:13" ht="18.75" customHeight="1">
      <c r="B15" s="654"/>
      <c r="C15" s="653"/>
      <c r="D15" s="1750"/>
      <c r="E15" s="1751"/>
      <c r="F15" s="652">
        <v>1</v>
      </c>
      <c r="G15" s="651"/>
      <c r="H15" s="650"/>
      <c r="I15" s="649">
        <f ca="1">IF((OFFSET(I15,-1,0)+G15-H15)&gt;=0,OFFSET(I15,-1,0)+G15-H15,"")</f>
        <v>0</v>
      </c>
      <c r="J15" s="648"/>
      <c r="K15" s="647"/>
      <c r="L15" s="646"/>
      <c r="M15" s="636"/>
    </row>
    <row r="16" spans="2:13" ht="18.75" customHeight="1">
      <c r="B16" s="645"/>
      <c r="C16" s="644"/>
      <c r="D16" s="1752"/>
      <c r="E16" s="1753"/>
      <c r="F16" s="643">
        <v>1</v>
      </c>
      <c r="G16" s="642"/>
      <c r="H16" s="641"/>
      <c r="I16" s="640">
        <f t="shared" ca="1" si="0"/>
        <v>0</v>
      </c>
      <c r="J16" s="639"/>
      <c r="K16" s="638"/>
      <c r="L16" s="637"/>
      <c r="M16" s="636"/>
    </row>
    <row r="17" spans="2:13" ht="18.75" customHeight="1">
      <c r="B17" s="645"/>
      <c r="C17" s="644"/>
      <c r="D17" s="1732"/>
      <c r="E17" s="1733"/>
      <c r="F17" s="643">
        <v>1</v>
      </c>
      <c r="G17" s="642"/>
      <c r="H17" s="641"/>
      <c r="I17" s="640">
        <f t="shared" ca="1" si="0"/>
        <v>0</v>
      </c>
      <c r="J17" s="639"/>
      <c r="K17" s="638"/>
      <c r="L17" s="637"/>
      <c r="M17" s="636"/>
    </row>
    <row r="18" spans="2:13" ht="18.75" customHeight="1">
      <c r="B18" s="645"/>
      <c r="C18" s="644"/>
      <c r="D18" s="1732"/>
      <c r="E18" s="1733"/>
      <c r="F18" s="643">
        <v>1</v>
      </c>
      <c r="G18" s="642"/>
      <c r="H18" s="641"/>
      <c r="I18" s="640">
        <f ca="1">IF((OFFSET(I18,-1,0)+G18-H18)&gt;=0,OFFSET(I18,-1,0)+G18-H18,"")</f>
        <v>0</v>
      </c>
      <c r="J18" s="639"/>
      <c r="K18" s="638"/>
      <c r="L18" s="637"/>
      <c r="M18" s="636"/>
    </row>
    <row r="19" spans="2:13" ht="18.75" customHeight="1">
      <c r="B19" s="645"/>
      <c r="C19" s="644"/>
      <c r="D19" s="1732"/>
      <c r="E19" s="1733"/>
      <c r="F19" s="643">
        <v>1</v>
      </c>
      <c r="G19" s="642"/>
      <c r="H19" s="641"/>
      <c r="I19" s="640">
        <f t="shared" ca="1" si="0"/>
        <v>0</v>
      </c>
      <c r="J19" s="639"/>
      <c r="K19" s="638"/>
      <c r="L19" s="637"/>
      <c r="M19" s="636"/>
    </row>
    <row r="20" spans="2:13" ht="18.75" customHeight="1">
      <c r="B20" s="645"/>
      <c r="C20" s="644"/>
      <c r="D20" s="1732"/>
      <c r="E20" s="1733"/>
      <c r="F20" s="643">
        <v>1</v>
      </c>
      <c r="G20" s="642"/>
      <c r="H20" s="641"/>
      <c r="I20" s="640">
        <f t="shared" ca="1" si="0"/>
        <v>0</v>
      </c>
      <c r="J20" s="639"/>
      <c r="K20" s="638"/>
      <c r="L20" s="637"/>
      <c r="M20" s="636"/>
    </row>
    <row r="21" spans="2:13" ht="18.75" customHeight="1">
      <c r="B21" s="645"/>
      <c r="C21" s="644"/>
      <c r="D21" s="1732"/>
      <c r="E21" s="1733"/>
      <c r="F21" s="643">
        <v>1</v>
      </c>
      <c r="G21" s="642"/>
      <c r="H21" s="641"/>
      <c r="I21" s="640">
        <f ca="1">IF((OFFSET(I21,-1,0)+G21-H21)&gt;=0,OFFSET(I21,-1,0)+G21-H21,"")</f>
        <v>0</v>
      </c>
      <c r="J21" s="639"/>
      <c r="K21" s="638"/>
      <c r="L21" s="637"/>
      <c r="M21" s="636"/>
    </row>
    <row r="22" spans="2:13" ht="18.75" customHeight="1">
      <c r="B22" s="645"/>
      <c r="C22" s="644"/>
      <c r="D22" s="1732"/>
      <c r="E22" s="1733"/>
      <c r="F22" s="643">
        <v>1</v>
      </c>
      <c r="G22" s="642"/>
      <c r="H22" s="641"/>
      <c r="I22" s="640">
        <f ca="1">IF((OFFSET(I22,-1,0)+G22-H22)&gt;=0,OFFSET(I22,-1,0)+G22-H22,"")</f>
        <v>0</v>
      </c>
      <c r="J22" s="639"/>
      <c r="K22" s="638"/>
      <c r="L22" s="637"/>
      <c r="M22" s="636"/>
    </row>
    <row r="23" spans="2:13" ht="18.75" customHeight="1">
      <c r="B23" s="645"/>
      <c r="C23" s="644"/>
      <c r="D23" s="1732"/>
      <c r="E23" s="1733"/>
      <c r="F23" s="643">
        <v>1</v>
      </c>
      <c r="G23" s="642"/>
      <c r="H23" s="641"/>
      <c r="I23" s="640">
        <f ca="1">IF((OFFSET(I23,-1,0)+G23-H23)&gt;=0,OFFSET(I23,-1,0)+G23-H23,"")</f>
        <v>0</v>
      </c>
      <c r="J23" s="639"/>
      <c r="K23" s="638"/>
      <c r="L23" s="637"/>
      <c r="M23" s="636"/>
    </row>
    <row r="24" spans="2:13" ht="18.75" customHeight="1">
      <c r="B24" s="645"/>
      <c r="C24" s="644"/>
      <c r="D24" s="1732"/>
      <c r="E24" s="1733"/>
      <c r="F24" s="643">
        <v>1</v>
      </c>
      <c r="G24" s="642"/>
      <c r="H24" s="641"/>
      <c r="I24" s="640">
        <f ca="1">IF((OFFSET(I24,-1,0)+G24-H24)&gt;=0,OFFSET(I24,-1,0)+G24-H24,"")</f>
        <v>0</v>
      </c>
      <c r="J24" s="639"/>
      <c r="K24" s="638"/>
      <c r="L24" s="637"/>
      <c r="M24" s="636"/>
    </row>
    <row r="25" spans="2:13" ht="18.75" customHeight="1">
      <c r="B25" s="645"/>
      <c r="C25" s="644"/>
      <c r="D25" s="1732"/>
      <c r="E25" s="1733"/>
      <c r="F25" s="643">
        <v>1</v>
      </c>
      <c r="G25" s="642"/>
      <c r="H25" s="641"/>
      <c r="I25" s="640">
        <f t="shared" ca="1" si="0"/>
        <v>0</v>
      </c>
      <c r="J25" s="639"/>
      <c r="K25" s="638"/>
      <c r="L25" s="637"/>
      <c r="M25" s="636"/>
    </row>
    <row r="26" spans="2:13" ht="18.75" customHeight="1">
      <c r="B26" s="645"/>
      <c r="C26" s="644"/>
      <c r="D26" s="1732"/>
      <c r="E26" s="1733"/>
      <c r="F26" s="643">
        <v>1</v>
      </c>
      <c r="G26" s="642"/>
      <c r="H26" s="641"/>
      <c r="I26" s="640">
        <f t="shared" ca="1" si="0"/>
        <v>0</v>
      </c>
      <c r="J26" s="639"/>
      <c r="K26" s="638"/>
      <c r="L26" s="637"/>
      <c r="M26" s="636"/>
    </row>
    <row r="27" spans="2:13" ht="18.75" customHeight="1">
      <c r="B27" s="645"/>
      <c r="C27" s="644"/>
      <c r="D27" s="1732"/>
      <c r="E27" s="1733"/>
      <c r="F27" s="643">
        <v>1</v>
      </c>
      <c r="G27" s="642"/>
      <c r="H27" s="641"/>
      <c r="I27" s="640">
        <f t="shared" ca="1" si="0"/>
        <v>0</v>
      </c>
      <c r="J27" s="966"/>
      <c r="K27" s="965"/>
      <c r="L27" s="964"/>
      <c r="M27" s="636"/>
    </row>
    <row r="28" spans="2:13" ht="18.75" customHeight="1">
      <c r="B28" s="979"/>
      <c r="C28" s="644"/>
      <c r="D28" s="1756"/>
      <c r="E28" s="1757"/>
      <c r="F28" s="980">
        <v>1</v>
      </c>
      <c r="G28" s="981"/>
      <c r="H28" s="982"/>
      <c r="I28" s="976">
        <f t="shared" ca="1" si="0"/>
        <v>0</v>
      </c>
      <c r="J28" s="966"/>
      <c r="K28" s="965"/>
      <c r="L28" s="964"/>
      <c r="M28" s="992"/>
    </row>
    <row r="29" spans="2:13" ht="18.75" customHeight="1">
      <c r="B29" s="979"/>
      <c r="C29" s="644"/>
      <c r="D29" s="1732"/>
      <c r="E29" s="1733"/>
      <c r="F29" s="983">
        <v>1</v>
      </c>
      <c r="G29" s="984"/>
      <c r="H29" s="985"/>
      <c r="I29" s="976">
        <f t="shared" ca="1" si="0"/>
        <v>0</v>
      </c>
      <c r="J29" s="993"/>
      <c r="K29" s="994"/>
      <c r="L29" s="995"/>
      <c r="M29" s="992"/>
    </row>
    <row r="30" spans="2:13" ht="18.75" customHeight="1">
      <c r="B30" s="986"/>
      <c r="C30" s="644"/>
      <c r="D30" s="1732"/>
      <c r="E30" s="1733"/>
      <c r="F30" s="987">
        <v>1</v>
      </c>
      <c r="G30" s="984"/>
      <c r="H30" s="985"/>
      <c r="I30" s="977">
        <f t="shared" ca="1" si="0"/>
        <v>0</v>
      </c>
      <c r="J30" s="993"/>
      <c r="K30" s="994"/>
      <c r="L30" s="995"/>
      <c r="M30" s="992"/>
    </row>
    <row r="31" spans="2:13" ht="18.75" customHeight="1">
      <c r="B31" s="986"/>
      <c r="C31" s="644"/>
      <c r="D31" s="1732"/>
      <c r="E31" s="1733"/>
      <c r="F31" s="983">
        <v>1</v>
      </c>
      <c r="G31" s="984"/>
      <c r="H31" s="985"/>
      <c r="I31" s="976">
        <f t="shared" ca="1" si="0"/>
        <v>0</v>
      </c>
      <c r="J31" s="993"/>
      <c r="K31" s="994"/>
      <c r="L31" s="995"/>
      <c r="M31" s="992"/>
    </row>
    <row r="32" spans="2:13" ht="18.75" customHeight="1">
      <c r="B32" s="986"/>
      <c r="C32" s="644"/>
      <c r="D32" s="1732"/>
      <c r="E32" s="1733"/>
      <c r="F32" s="983">
        <v>1</v>
      </c>
      <c r="G32" s="981"/>
      <c r="H32" s="982"/>
      <c r="I32" s="976">
        <f t="shared" ca="1" si="0"/>
        <v>0</v>
      </c>
      <c r="J32" s="993"/>
      <c r="K32" s="994"/>
      <c r="L32" s="995"/>
      <c r="M32" s="992"/>
    </row>
    <row r="33" spans="2:13" ht="18.75" customHeight="1">
      <c r="B33" s="986"/>
      <c r="C33" s="644"/>
      <c r="D33" s="1732"/>
      <c r="E33" s="1733"/>
      <c r="F33" s="983">
        <v>1</v>
      </c>
      <c r="G33" s="984"/>
      <c r="H33" s="985"/>
      <c r="I33" s="976">
        <f t="shared" ca="1" si="0"/>
        <v>0</v>
      </c>
      <c r="J33" s="993"/>
      <c r="K33" s="994"/>
      <c r="L33" s="995"/>
      <c r="M33" s="992"/>
    </row>
    <row r="34" spans="2:13" ht="18.75" customHeight="1">
      <c r="B34" s="988"/>
      <c r="C34" s="653"/>
      <c r="D34" s="1750"/>
      <c r="E34" s="1751"/>
      <c r="F34" s="989">
        <v>1</v>
      </c>
      <c r="G34" s="990"/>
      <c r="H34" s="991"/>
      <c r="I34" s="978">
        <f t="shared" ca="1" si="0"/>
        <v>0</v>
      </c>
      <c r="J34" s="996"/>
      <c r="K34" s="997"/>
      <c r="L34" s="998"/>
      <c r="M34" s="992"/>
    </row>
    <row r="35" spans="2:13" ht="18.75" customHeight="1">
      <c r="B35" s="986"/>
      <c r="C35" s="644"/>
      <c r="D35" s="1752"/>
      <c r="E35" s="1753"/>
      <c r="F35" s="983">
        <v>1</v>
      </c>
      <c r="G35" s="984"/>
      <c r="H35" s="985"/>
      <c r="I35" s="976">
        <f t="shared" ca="1" si="0"/>
        <v>0</v>
      </c>
      <c r="J35" s="993"/>
      <c r="K35" s="994"/>
      <c r="L35" s="995"/>
      <c r="M35" s="992"/>
    </row>
    <row r="36" spans="2:13" ht="18.75" customHeight="1">
      <c r="B36" s="986"/>
      <c r="C36" s="644"/>
      <c r="D36" s="1732"/>
      <c r="E36" s="1733"/>
      <c r="F36" s="983">
        <v>1</v>
      </c>
      <c r="G36" s="984"/>
      <c r="H36" s="985"/>
      <c r="I36" s="976">
        <f t="shared" ca="1" si="0"/>
        <v>0</v>
      </c>
      <c r="J36" s="993"/>
      <c r="K36" s="994"/>
      <c r="L36" s="995"/>
      <c r="M36" s="992"/>
    </row>
    <row r="37" spans="2:13" ht="18.75" customHeight="1">
      <c r="B37" s="986"/>
      <c r="C37" s="644"/>
      <c r="D37" s="1732"/>
      <c r="E37" s="1733"/>
      <c r="F37" s="983">
        <v>1</v>
      </c>
      <c r="G37" s="984"/>
      <c r="H37" s="985"/>
      <c r="I37" s="976">
        <f t="shared" ca="1" si="0"/>
        <v>0</v>
      </c>
      <c r="J37" s="993"/>
      <c r="K37" s="994"/>
      <c r="L37" s="995"/>
      <c r="M37" s="992"/>
    </row>
    <row r="38" spans="2:13" ht="18.75" customHeight="1">
      <c r="B38" s="986"/>
      <c r="C38" s="644"/>
      <c r="D38" s="1732"/>
      <c r="E38" s="1733"/>
      <c r="F38" s="983">
        <v>1</v>
      </c>
      <c r="G38" s="984"/>
      <c r="H38" s="985"/>
      <c r="I38" s="976">
        <f t="shared" ca="1" si="0"/>
        <v>0</v>
      </c>
      <c r="J38" s="993"/>
      <c r="K38" s="994"/>
      <c r="L38" s="995"/>
      <c r="M38" s="992"/>
    </row>
    <row r="39" spans="2:13" ht="18.75" customHeight="1">
      <c r="B39" s="986"/>
      <c r="C39" s="644"/>
      <c r="D39" s="1732"/>
      <c r="E39" s="1733"/>
      <c r="F39" s="983">
        <v>1</v>
      </c>
      <c r="G39" s="984"/>
      <c r="H39" s="985"/>
      <c r="I39" s="976">
        <f t="shared" ca="1" si="0"/>
        <v>0</v>
      </c>
      <c r="J39" s="993"/>
      <c r="K39" s="994"/>
      <c r="L39" s="995"/>
      <c r="M39" s="992"/>
    </row>
    <row r="40" spans="2:13" ht="18.75" customHeight="1">
      <c r="B40" s="986"/>
      <c r="C40" s="644"/>
      <c r="D40" s="1732"/>
      <c r="E40" s="1733"/>
      <c r="F40" s="983">
        <v>1</v>
      </c>
      <c r="G40" s="984"/>
      <c r="H40" s="985"/>
      <c r="I40" s="976">
        <f t="shared" ca="1" si="0"/>
        <v>0</v>
      </c>
      <c r="J40" s="993"/>
      <c r="K40" s="994"/>
      <c r="L40" s="995"/>
      <c r="M40" s="992"/>
    </row>
    <row r="41" spans="2:13" ht="18.75" customHeight="1">
      <c r="B41" s="986"/>
      <c r="C41" s="644"/>
      <c r="D41" s="1732"/>
      <c r="E41" s="1733"/>
      <c r="F41" s="983">
        <v>1</v>
      </c>
      <c r="G41" s="984"/>
      <c r="H41" s="985"/>
      <c r="I41" s="976">
        <f t="shared" ca="1" si="0"/>
        <v>0</v>
      </c>
      <c r="J41" s="993"/>
      <c r="K41" s="994"/>
      <c r="L41" s="995"/>
      <c r="M41" s="992"/>
    </row>
    <row r="42" spans="2:13" ht="18.75" customHeight="1">
      <c r="B42" s="986"/>
      <c r="C42" s="644"/>
      <c r="D42" s="1732"/>
      <c r="E42" s="1733"/>
      <c r="F42" s="983">
        <v>1</v>
      </c>
      <c r="G42" s="984"/>
      <c r="H42" s="985"/>
      <c r="I42" s="976">
        <f t="shared" ca="1" si="0"/>
        <v>0</v>
      </c>
      <c r="J42" s="993"/>
      <c r="K42" s="994"/>
      <c r="L42" s="995"/>
      <c r="M42" s="992"/>
    </row>
    <row r="43" spans="2:13" ht="18.75" customHeight="1">
      <c r="B43" s="986"/>
      <c r="C43" s="644"/>
      <c r="D43" s="1732"/>
      <c r="E43" s="1733"/>
      <c r="F43" s="983">
        <v>1</v>
      </c>
      <c r="G43" s="984"/>
      <c r="H43" s="985"/>
      <c r="I43" s="976">
        <f t="shared" ca="1" si="0"/>
        <v>0</v>
      </c>
      <c r="J43" s="993"/>
      <c r="K43" s="994"/>
      <c r="L43" s="995"/>
      <c r="M43" s="992"/>
    </row>
    <row r="44" spans="2:13" ht="18.75" customHeight="1">
      <c r="B44" s="986"/>
      <c r="C44" s="644"/>
      <c r="D44" s="1732"/>
      <c r="E44" s="1733"/>
      <c r="F44" s="983">
        <v>1</v>
      </c>
      <c r="G44" s="984"/>
      <c r="H44" s="985"/>
      <c r="I44" s="976">
        <f t="shared" ca="1" si="0"/>
        <v>0</v>
      </c>
      <c r="J44" s="993"/>
      <c r="K44" s="994"/>
      <c r="L44" s="995"/>
      <c r="M44" s="992"/>
    </row>
    <row r="45" spans="2:13" ht="18.75" customHeight="1">
      <c r="B45" s="986"/>
      <c r="C45" s="644"/>
      <c r="D45" s="1732"/>
      <c r="E45" s="1733"/>
      <c r="F45" s="983">
        <v>1</v>
      </c>
      <c r="G45" s="984"/>
      <c r="H45" s="985"/>
      <c r="I45" s="976">
        <f t="shared" ca="1" si="0"/>
        <v>0</v>
      </c>
      <c r="J45" s="993"/>
      <c r="K45" s="994"/>
      <c r="L45" s="995"/>
      <c r="M45" s="992"/>
    </row>
    <row r="46" spans="2:13" ht="18.75" customHeight="1">
      <c r="B46" s="986"/>
      <c r="C46" s="644"/>
      <c r="D46" s="1732"/>
      <c r="E46" s="1733"/>
      <c r="F46" s="983">
        <v>1</v>
      </c>
      <c r="G46" s="984"/>
      <c r="H46" s="985"/>
      <c r="I46" s="976">
        <f t="shared" ca="1" si="0"/>
        <v>0</v>
      </c>
      <c r="J46" s="993"/>
      <c r="K46" s="994"/>
      <c r="L46" s="995"/>
      <c r="M46" s="992"/>
    </row>
    <row r="47" spans="2:13" ht="18.75" customHeight="1">
      <c r="B47" s="986"/>
      <c r="C47" s="644"/>
      <c r="D47" s="1732"/>
      <c r="E47" s="1733"/>
      <c r="F47" s="983">
        <v>1</v>
      </c>
      <c r="G47" s="984"/>
      <c r="H47" s="985"/>
      <c r="I47" s="976">
        <f t="shared" ca="1" si="0"/>
        <v>0</v>
      </c>
      <c r="J47" s="993"/>
      <c r="K47" s="994"/>
      <c r="L47" s="995"/>
      <c r="M47" s="992"/>
    </row>
    <row r="48" spans="2:13" ht="18.75" customHeight="1">
      <c r="B48" s="986"/>
      <c r="C48" s="644"/>
      <c r="D48" s="1732"/>
      <c r="E48" s="1733"/>
      <c r="F48" s="983">
        <v>1</v>
      </c>
      <c r="G48" s="984"/>
      <c r="H48" s="985"/>
      <c r="I48" s="976">
        <f t="shared" ca="1" si="0"/>
        <v>0</v>
      </c>
      <c r="J48" s="993"/>
      <c r="K48" s="994"/>
      <c r="L48" s="995"/>
      <c r="M48" s="992"/>
    </row>
    <row r="49" spans="1:15" ht="18.75" customHeight="1">
      <c r="B49" s="986"/>
      <c r="C49" s="644"/>
      <c r="D49" s="1732"/>
      <c r="E49" s="1733"/>
      <c r="F49" s="983">
        <v>1</v>
      </c>
      <c r="G49" s="984"/>
      <c r="H49" s="985"/>
      <c r="I49" s="976">
        <f t="shared" ca="1" si="0"/>
        <v>0</v>
      </c>
      <c r="J49" s="993"/>
      <c r="K49" s="994"/>
      <c r="L49" s="995"/>
      <c r="M49" s="992"/>
    </row>
    <row r="50" spans="1:15" ht="18.75" customHeight="1">
      <c r="B50" s="986"/>
      <c r="C50" s="644"/>
      <c r="D50" s="1732"/>
      <c r="E50" s="1733"/>
      <c r="F50" s="983">
        <v>1</v>
      </c>
      <c r="G50" s="984"/>
      <c r="H50" s="985"/>
      <c r="I50" s="976">
        <f t="shared" ca="1" si="0"/>
        <v>0</v>
      </c>
      <c r="J50" s="993"/>
      <c r="K50" s="994"/>
      <c r="L50" s="995"/>
      <c r="M50" s="992"/>
    </row>
    <row r="51" spans="1:15" ht="18.75" customHeight="1">
      <c r="B51" s="986"/>
      <c r="C51" s="644"/>
      <c r="D51" s="1732"/>
      <c r="E51" s="1733"/>
      <c r="F51" s="983">
        <v>1</v>
      </c>
      <c r="G51" s="984"/>
      <c r="H51" s="985"/>
      <c r="I51" s="976">
        <f t="shared" ca="1" si="0"/>
        <v>0</v>
      </c>
      <c r="J51" s="993"/>
      <c r="K51" s="994"/>
      <c r="L51" s="995"/>
      <c r="M51" s="992"/>
    </row>
    <row r="52" spans="1:15" ht="16.5" customHeight="1" thickBot="1">
      <c r="B52" s="903"/>
      <c r="C52" s="904"/>
      <c r="D52" s="905" t="s">
        <v>1203</v>
      </c>
      <c r="E52" s="906"/>
      <c r="F52" s="907"/>
      <c r="G52" s="908"/>
      <c r="H52" s="909"/>
      <c r="I52" s="910"/>
      <c r="J52" s="911"/>
      <c r="K52" s="912"/>
      <c r="L52" s="913"/>
      <c r="M52" s="914"/>
    </row>
    <row r="53" spans="1:15" ht="19.5" customHeight="1" thickTop="1">
      <c r="B53" s="1734" t="s">
        <v>991</v>
      </c>
      <c r="C53" s="1735"/>
      <c r="D53" s="1735"/>
      <c r="E53" s="1735"/>
      <c r="F53" s="1736"/>
      <c r="G53" s="635" t="str">
        <f ca="1">IF(SUM(G9:OFFSET(G53,-1,0))&gt;0,SUM(G9:OFFSET(G53,-1,0)),"")</f>
        <v/>
      </c>
      <c r="H53" s="634" t="str">
        <f ca="1">IF(SUM(H9:OFFSET(H53,-1,0))&gt;0,SUM(H9:OFFSET(H53,-1,0)),"")</f>
        <v/>
      </c>
      <c r="I53" s="633" t="str">
        <f ca="1">IFERROR(SUM(G53-H53),"")</f>
        <v/>
      </c>
      <c r="J53" s="632"/>
      <c r="K53" s="631"/>
      <c r="L53" s="630"/>
      <c r="M53" s="629"/>
    </row>
    <row r="54" spans="1:15" ht="18.75" customHeight="1">
      <c r="B54" s="628" t="s">
        <v>1001</v>
      </c>
      <c r="C54" s="627"/>
      <c r="D54" s="626"/>
      <c r="E54" s="626"/>
      <c r="F54" s="625"/>
      <c r="G54" s="625"/>
      <c r="H54" s="624"/>
      <c r="I54" s="623"/>
      <c r="J54" s="623"/>
      <c r="K54" s="623"/>
    </row>
    <row r="55" spans="1:15" ht="18.75" customHeight="1">
      <c r="B55" s="628"/>
      <c r="C55" s="627"/>
      <c r="D55" s="626"/>
      <c r="E55" s="626"/>
      <c r="F55" s="625"/>
      <c r="G55" s="625"/>
      <c r="H55" s="624"/>
      <c r="I55" s="623"/>
      <c r="J55" s="623"/>
      <c r="K55" s="623"/>
    </row>
    <row r="56" spans="1:15" ht="14.25" customHeight="1">
      <c r="B56" s="622"/>
      <c r="C56" s="622"/>
      <c r="D56" s="622"/>
      <c r="E56" s="622"/>
      <c r="F56" s="622"/>
      <c r="G56" s="622"/>
      <c r="H56" s="622"/>
      <c r="I56" s="622"/>
      <c r="J56" s="622"/>
      <c r="K56" s="622"/>
    </row>
    <row r="57" spans="1:15" s="593" customFormat="1" ht="19.5" customHeight="1">
      <c r="A57" s="595"/>
      <c r="B57" s="621" t="s">
        <v>999</v>
      </c>
      <c r="C57" s="620">
        <v>1</v>
      </c>
      <c r="D57" s="1737" t="s">
        <v>1000</v>
      </c>
      <c r="E57" s="1737"/>
      <c r="F57" s="584"/>
      <c r="G57" s="619"/>
      <c r="H57" s="618"/>
      <c r="I57" s="617"/>
      <c r="J57" s="584"/>
      <c r="K57" s="616"/>
      <c r="L57" s="596"/>
      <c r="N57" s="595"/>
      <c r="O57" s="533"/>
    </row>
    <row r="58" spans="1:15" s="593" customFormat="1" ht="19.5" customHeight="1">
      <c r="A58" s="595"/>
      <c r="B58" s="1738" t="s">
        <v>233</v>
      </c>
      <c r="C58" s="1738"/>
      <c r="D58" s="1739" t="s">
        <v>996</v>
      </c>
      <c r="E58" s="1740"/>
      <c r="F58" s="605"/>
      <c r="G58" s="1754"/>
      <c r="H58" s="1754"/>
      <c r="I58" s="1748"/>
      <c r="J58" s="1748"/>
      <c r="K58" s="1748"/>
      <c r="L58" s="594"/>
      <c r="N58" s="595"/>
    </row>
    <row r="59" spans="1:15" s="593" customFormat="1" ht="19.5" customHeight="1">
      <c r="A59" s="595"/>
      <c r="B59" s="1738"/>
      <c r="C59" s="1738"/>
      <c r="D59" s="614" t="s">
        <v>995</v>
      </c>
      <c r="E59" s="615" t="s">
        <v>994</v>
      </c>
      <c r="F59" s="605"/>
      <c r="G59" s="1754"/>
      <c r="H59" s="1754"/>
      <c r="I59" s="951"/>
      <c r="J59" s="1749"/>
      <c r="K59" s="1749"/>
      <c r="L59" s="594"/>
      <c r="N59" s="595"/>
    </row>
    <row r="60" spans="1:15" s="593" customFormat="1" ht="19.5" customHeight="1">
      <c r="A60" s="595"/>
      <c r="B60" s="1746" t="s">
        <v>305</v>
      </c>
      <c r="C60" s="1746"/>
      <c r="D60" s="613">
        <f>SUMIFS($G$9:$G$52,$C$9:$C$52,B60,$F$9:$F$52,$C$57)</f>
        <v>0</v>
      </c>
      <c r="E60" s="612"/>
      <c r="F60" s="605"/>
      <c r="G60" s="1747"/>
      <c r="H60" s="1747"/>
      <c r="I60" s="952"/>
      <c r="J60" s="1743"/>
      <c r="K60" s="1743"/>
      <c r="L60" s="594"/>
      <c r="N60" s="595"/>
    </row>
    <row r="61" spans="1:15" s="593" customFormat="1" ht="19.5" customHeight="1">
      <c r="A61" s="595"/>
      <c r="B61" s="1746" t="s">
        <v>317</v>
      </c>
      <c r="C61" s="1746"/>
      <c r="D61" s="611">
        <f>SUMIFS($G$9:$G$52,$C$9:$C$52,B61,$F$9:$F$52,$C$57)</f>
        <v>0</v>
      </c>
      <c r="E61" s="612"/>
      <c r="F61" s="605"/>
      <c r="G61" s="1747"/>
      <c r="H61" s="1747"/>
      <c r="I61" s="952"/>
      <c r="J61" s="1743"/>
      <c r="K61" s="1743"/>
      <c r="L61" s="594"/>
      <c r="N61" s="595"/>
    </row>
    <row r="62" spans="1:15" s="593" customFormat="1" ht="19.5" customHeight="1">
      <c r="A62" s="595"/>
      <c r="B62" s="1746" t="s">
        <v>326</v>
      </c>
      <c r="C62" s="1746"/>
      <c r="D62" s="613">
        <f>SUMIFS($G$9:$G$52,$C$9:$C$52,B62,$F$9:$F$52,$C$57)</f>
        <v>0</v>
      </c>
      <c r="E62" s="612"/>
      <c r="F62" s="605"/>
      <c r="G62" s="1747"/>
      <c r="H62" s="1747"/>
      <c r="I62" s="952"/>
      <c r="J62" s="1743"/>
      <c r="K62" s="1743"/>
      <c r="L62" s="594"/>
      <c r="N62" s="595"/>
    </row>
    <row r="63" spans="1:15" s="593" customFormat="1" ht="19.5" customHeight="1">
      <c r="A63" s="595"/>
      <c r="B63" s="1746" t="s">
        <v>331</v>
      </c>
      <c r="C63" s="1746"/>
      <c r="D63" s="610"/>
      <c r="E63" s="609">
        <f>SUMIFS($H$9:$H$52,$C$9:$C$52,B63,$F$9:$F$52,$C$57)</f>
        <v>0</v>
      </c>
      <c r="F63" s="605"/>
      <c r="G63" s="1747"/>
      <c r="H63" s="1747"/>
      <c r="I63" s="953"/>
      <c r="J63" s="1743"/>
      <c r="K63" s="1743"/>
      <c r="L63" s="594"/>
      <c r="N63" s="595"/>
    </row>
    <row r="64" spans="1:15" s="593" customFormat="1" ht="19.5" customHeight="1">
      <c r="A64" s="595"/>
      <c r="B64" s="1746" t="s">
        <v>340</v>
      </c>
      <c r="C64" s="1746"/>
      <c r="D64" s="610"/>
      <c r="E64" s="609">
        <f>SUMIFS($H$9:$H$52,$C$9:$C$52,B64,$F$9:$F$52,$C$57)</f>
        <v>0</v>
      </c>
      <c r="F64" s="605"/>
      <c r="G64" s="1747"/>
      <c r="H64" s="1747"/>
      <c r="I64" s="953"/>
      <c r="J64" s="1743"/>
      <c r="K64" s="1743"/>
      <c r="L64" s="594"/>
      <c r="N64" s="595"/>
    </row>
    <row r="65" spans="1:15" s="593" customFormat="1" ht="19.5" customHeight="1">
      <c r="A65" s="595"/>
      <c r="B65" s="1746" t="s">
        <v>345</v>
      </c>
      <c r="C65" s="1746"/>
      <c r="D65" s="610"/>
      <c r="E65" s="609">
        <f>SUMIFS($H$9:$H$52,$C$9:$C$52,B65,$F$9:$F$52,$C$57)</f>
        <v>0</v>
      </c>
      <c r="F65" s="605"/>
      <c r="G65" s="1747"/>
      <c r="H65" s="1747"/>
      <c r="I65" s="953"/>
      <c r="J65" s="1743"/>
      <c r="K65" s="1743"/>
      <c r="L65" s="594"/>
      <c r="N65" s="595"/>
    </row>
    <row r="66" spans="1:15" s="593" customFormat="1" ht="19.5" customHeight="1">
      <c r="A66" s="595"/>
      <c r="B66" s="1746" t="s">
        <v>348</v>
      </c>
      <c r="C66" s="1746"/>
      <c r="D66" s="610"/>
      <c r="E66" s="609">
        <f>SUMIFS($H$9:$H$52,$C$9:$C$52,B66,$F$9:$F$52,$C$57)</f>
        <v>0</v>
      </c>
      <c r="F66" s="605"/>
      <c r="G66" s="1747"/>
      <c r="H66" s="1747"/>
      <c r="I66" s="953"/>
      <c r="J66" s="1743"/>
      <c r="K66" s="1743"/>
      <c r="L66" s="594"/>
      <c r="N66" s="595"/>
    </row>
    <row r="67" spans="1:15" s="593" customFormat="1" ht="19.5" customHeight="1">
      <c r="A67" s="595"/>
      <c r="B67" s="1746" t="s">
        <v>354</v>
      </c>
      <c r="C67" s="1746"/>
      <c r="D67" s="608"/>
      <c r="E67" s="609">
        <f>SUMIFS($H$9:$H$52,$C$9:$C$52,B67,$F$9:$F$52,$C$57)</f>
        <v>0</v>
      </c>
      <c r="F67" s="605"/>
      <c r="G67" s="1747"/>
      <c r="H67" s="1747"/>
      <c r="I67" s="953"/>
      <c r="J67" s="1743"/>
      <c r="K67" s="1743"/>
      <c r="L67" s="594"/>
      <c r="N67" s="595"/>
    </row>
    <row r="68" spans="1:15" s="593" customFormat="1" ht="19.5" customHeight="1" thickBot="1">
      <c r="A68" s="595"/>
      <c r="B68" s="1741" t="s">
        <v>993</v>
      </c>
      <c r="C68" s="1741"/>
      <c r="D68" s="607"/>
      <c r="E68" s="609">
        <f>D69-SUM(E60:E67)</f>
        <v>0</v>
      </c>
      <c r="F68" s="605"/>
      <c r="G68" s="1742"/>
      <c r="H68" s="1742"/>
      <c r="I68" s="953"/>
      <c r="J68" s="1743"/>
      <c r="K68" s="1743"/>
      <c r="L68" s="594"/>
      <c r="N68" s="595"/>
    </row>
    <row r="69" spans="1:15" s="593" customFormat="1" ht="19.5" customHeight="1" thickTop="1">
      <c r="A69" s="595"/>
      <c r="B69" s="1744" t="s">
        <v>991</v>
      </c>
      <c r="C69" s="1744"/>
      <c r="D69" s="604">
        <f>SUM(D60:D68)</f>
        <v>0</v>
      </c>
      <c r="E69" s="606">
        <f>SUM(E63:E68)</f>
        <v>0</v>
      </c>
      <c r="F69" s="605"/>
      <c r="G69" s="1742"/>
      <c r="H69" s="1742"/>
      <c r="I69" s="953"/>
      <c r="J69" s="1745"/>
      <c r="K69" s="1745"/>
      <c r="L69" s="594"/>
      <c r="N69" s="595"/>
    </row>
    <row r="70" spans="1:15" s="593" customFormat="1" ht="7.5" customHeight="1">
      <c r="A70" s="595"/>
      <c r="B70" s="603"/>
      <c r="C70" s="602"/>
      <c r="D70" s="601"/>
      <c r="E70" s="600"/>
      <c r="G70" s="599"/>
      <c r="H70" s="597"/>
      <c r="I70" s="598"/>
      <c r="J70" s="598"/>
      <c r="K70" s="597"/>
      <c r="L70" s="596"/>
      <c r="N70" s="595"/>
      <c r="O70" s="594"/>
    </row>
    <row r="71" spans="1:15" s="586" customFormat="1" ht="18" customHeight="1">
      <c r="B71" s="591" t="s">
        <v>990</v>
      </c>
      <c r="C71" s="592"/>
      <c r="D71" s="591"/>
      <c r="E71" s="591"/>
      <c r="F71" s="591"/>
      <c r="G71" s="591"/>
      <c r="H71" s="591"/>
      <c r="I71" s="591"/>
      <c r="J71" s="590"/>
      <c r="K71" s="590"/>
      <c r="L71" s="590"/>
    </row>
    <row r="72" spans="1:15" s="586" customFormat="1" ht="18" customHeight="1">
      <c r="B72" s="588" t="s">
        <v>989</v>
      </c>
      <c r="C72" s="588" t="s">
        <v>988</v>
      </c>
      <c r="D72" s="1729" t="s">
        <v>987</v>
      </c>
      <c r="E72" s="1730"/>
      <c r="F72" s="1730"/>
      <c r="G72" s="1730"/>
      <c r="H72" s="1730"/>
      <c r="I72" s="1730"/>
      <c r="J72" s="1730"/>
      <c r="K72" s="1730"/>
      <c r="L72" s="1731"/>
    </row>
    <row r="73" spans="1:15" s="586" customFormat="1" ht="18" customHeight="1">
      <c r="B73" s="588">
        <v>1</v>
      </c>
      <c r="C73" s="588" t="s">
        <v>986</v>
      </c>
      <c r="D73" s="1725" t="s">
        <v>985</v>
      </c>
      <c r="E73" s="1726"/>
      <c r="F73" s="1726"/>
      <c r="G73" s="1726"/>
      <c r="H73" s="1726"/>
      <c r="I73" s="1726"/>
      <c r="J73" s="1726"/>
      <c r="K73" s="1726"/>
      <c r="L73" s="1727"/>
    </row>
    <row r="74" spans="1:15" s="586" customFormat="1" ht="18" customHeight="1">
      <c r="B74" s="588">
        <v>2</v>
      </c>
      <c r="C74" s="588" t="s">
        <v>984</v>
      </c>
      <c r="D74" s="1725" t="s">
        <v>983</v>
      </c>
      <c r="E74" s="1726"/>
      <c r="F74" s="1726"/>
      <c r="G74" s="1726"/>
      <c r="H74" s="1726"/>
      <c r="I74" s="1726"/>
      <c r="J74" s="1726"/>
      <c r="K74" s="1726"/>
      <c r="L74" s="1727"/>
    </row>
    <row r="75" spans="1:15" s="586" customFormat="1" ht="18" customHeight="1">
      <c r="B75" s="588">
        <v>3</v>
      </c>
      <c r="C75" s="588" t="s">
        <v>982</v>
      </c>
      <c r="D75" s="1725" t="s">
        <v>981</v>
      </c>
      <c r="E75" s="1726"/>
      <c r="F75" s="1726"/>
      <c r="G75" s="1726"/>
      <c r="H75" s="1726"/>
      <c r="I75" s="1726"/>
      <c r="J75" s="1726"/>
      <c r="K75" s="1726"/>
      <c r="L75" s="1727"/>
    </row>
    <row r="76" spans="1:15" s="586" customFormat="1" ht="18" customHeight="1">
      <c r="B76" s="588">
        <v>4</v>
      </c>
      <c r="C76" s="588" t="s">
        <v>980</v>
      </c>
      <c r="D76" s="1725" t="s">
        <v>979</v>
      </c>
      <c r="E76" s="1726"/>
      <c r="F76" s="1726"/>
      <c r="G76" s="1726"/>
      <c r="H76" s="1726"/>
      <c r="I76" s="1726"/>
      <c r="J76" s="1726"/>
      <c r="K76" s="1726"/>
      <c r="L76" s="1727"/>
    </row>
    <row r="77" spans="1:15" s="586" customFormat="1" ht="24.75" customHeight="1">
      <c r="B77" s="588">
        <v>5</v>
      </c>
      <c r="C77" s="589" t="s">
        <v>978</v>
      </c>
      <c r="D77" s="1725" t="s">
        <v>977</v>
      </c>
      <c r="E77" s="1726"/>
      <c r="F77" s="1726"/>
      <c r="G77" s="1726"/>
      <c r="H77" s="1726"/>
      <c r="I77" s="1726"/>
      <c r="J77" s="1726"/>
      <c r="K77" s="1726"/>
      <c r="L77" s="1727"/>
    </row>
    <row r="78" spans="1:15" s="586" customFormat="1" ht="24.75" customHeight="1">
      <c r="B78" s="588">
        <v>6</v>
      </c>
      <c r="C78" s="588" t="s">
        <v>976</v>
      </c>
      <c r="D78" s="1725" t="s">
        <v>975</v>
      </c>
      <c r="E78" s="1726"/>
      <c r="F78" s="1726"/>
      <c r="G78" s="1726"/>
      <c r="H78" s="1726"/>
      <c r="I78" s="1726"/>
      <c r="J78" s="1726"/>
      <c r="K78" s="1726"/>
      <c r="L78" s="1727"/>
    </row>
    <row r="79" spans="1:15" s="586" customFormat="1" ht="28.5" customHeight="1">
      <c r="B79" s="587">
        <v>7</v>
      </c>
      <c r="C79" s="587" t="s">
        <v>974</v>
      </c>
      <c r="D79" s="1725" t="s">
        <v>973</v>
      </c>
      <c r="E79" s="1726"/>
      <c r="F79" s="1726"/>
      <c r="G79" s="1726"/>
      <c r="H79" s="1726"/>
      <c r="I79" s="1726"/>
      <c r="J79" s="1726"/>
      <c r="K79" s="1726"/>
      <c r="L79" s="1727"/>
    </row>
    <row r="80" spans="1:15" s="586" customFormat="1" ht="18.75" customHeight="1">
      <c r="B80" s="587">
        <v>8</v>
      </c>
      <c r="C80" s="587" t="s">
        <v>972</v>
      </c>
      <c r="D80" s="1725" t="s">
        <v>971</v>
      </c>
      <c r="E80" s="1726"/>
      <c r="F80" s="1726"/>
      <c r="G80" s="1726"/>
      <c r="H80" s="1726"/>
      <c r="I80" s="1726"/>
      <c r="J80" s="1726"/>
      <c r="K80" s="1726"/>
      <c r="L80" s="1727"/>
    </row>
    <row r="81" ht="18.75" customHeight="1"/>
  </sheetData>
  <mergeCells count="95">
    <mergeCell ref="E4:H4"/>
    <mergeCell ref="D28:E28"/>
    <mergeCell ref="D29:E29"/>
    <mergeCell ref="D30:E30"/>
    <mergeCell ref="D31:E31"/>
    <mergeCell ref="D9:E9"/>
    <mergeCell ref="B5:M5"/>
    <mergeCell ref="B6:M6"/>
    <mergeCell ref="B7:M7"/>
    <mergeCell ref="D8:E8"/>
    <mergeCell ref="D21:E21"/>
    <mergeCell ref="D10:E10"/>
    <mergeCell ref="D11:E11"/>
    <mergeCell ref="D12:E12"/>
    <mergeCell ref="D13:E13"/>
    <mergeCell ref="D14:E14"/>
    <mergeCell ref="D15:E15"/>
    <mergeCell ref="D16:E16"/>
    <mergeCell ref="D17:E17"/>
    <mergeCell ref="D18:E18"/>
    <mergeCell ref="D19:E19"/>
    <mergeCell ref="D20:E20"/>
    <mergeCell ref="G58:H59"/>
    <mergeCell ref="D41:E41"/>
    <mergeCell ref="D42:E42"/>
    <mergeCell ref="D43:E43"/>
    <mergeCell ref="D44:E44"/>
    <mergeCell ref="D50:E50"/>
    <mergeCell ref="D51:E51"/>
    <mergeCell ref="D45:E45"/>
    <mergeCell ref="D46:E46"/>
    <mergeCell ref="D47:E47"/>
    <mergeCell ref="D48:E48"/>
    <mergeCell ref="D49:E49"/>
    <mergeCell ref="I58:K58"/>
    <mergeCell ref="J59:K59"/>
    <mergeCell ref="D22:E22"/>
    <mergeCell ref="D23:E23"/>
    <mergeCell ref="D24:E24"/>
    <mergeCell ref="D25:E25"/>
    <mergeCell ref="D26:E26"/>
    <mergeCell ref="D32:E32"/>
    <mergeCell ref="D33:E33"/>
    <mergeCell ref="D34:E34"/>
    <mergeCell ref="D35:E35"/>
    <mergeCell ref="D36:E36"/>
    <mergeCell ref="D37:E37"/>
    <mergeCell ref="D38:E38"/>
    <mergeCell ref="D39:E39"/>
    <mergeCell ref="D40:E40"/>
    <mergeCell ref="B60:C60"/>
    <mergeCell ref="G60:H60"/>
    <mergeCell ref="J60:K60"/>
    <mergeCell ref="B61:C61"/>
    <mergeCell ref="G61:H61"/>
    <mergeCell ref="J61:K61"/>
    <mergeCell ref="B62:C62"/>
    <mergeCell ref="G62:H62"/>
    <mergeCell ref="J62:K62"/>
    <mergeCell ref="B63:C63"/>
    <mergeCell ref="G63:H63"/>
    <mergeCell ref="J63:K63"/>
    <mergeCell ref="B64:C64"/>
    <mergeCell ref="G64:H64"/>
    <mergeCell ref="J64:K64"/>
    <mergeCell ref="B65:C65"/>
    <mergeCell ref="G65:H65"/>
    <mergeCell ref="J65:K65"/>
    <mergeCell ref="B66:C66"/>
    <mergeCell ref="G66:H66"/>
    <mergeCell ref="J66:K66"/>
    <mergeCell ref="B67:C67"/>
    <mergeCell ref="G67:H67"/>
    <mergeCell ref="J67:K67"/>
    <mergeCell ref="G68:H68"/>
    <mergeCell ref="J68:K68"/>
    <mergeCell ref="B69:C69"/>
    <mergeCell ref="G69:H69"/>
    <mergeCell ref="J69:K69"/>
    <mergeCell ref="D78:L78"/>
    <mergeCell ref="D79:L79"/>
    <mergeCell ref="D80:L80"/>
    <mergeCell ref="K3:M3"/>
    <mergeCell ref="D72:L72"/>
    <mergeCell ref="D73:L73"/>
    <mergeCell ref="D74:L74"/>
    <mergeCell ref="D75:L75"/>
    <mergeCell ref="D76:L76"/>
    <mergeCell ref="D77:L77"/>
    <mergeCell ref="D27:E27"/>
    <mergeCell ref="B53:F53"/>
    <mergeCell ref="D57:E57"/>
    <mergeCell ref="B58:C59"/>
    <mergeCell ref="D58:E58"/>
    <mergeCell ref="B68:C68"/>
  </mergeCells>
  <phoneticPr fontId="4"/>
  <dataValidations count="4">
    <dataValidation imeMode="off" allowBlank="1" showInputMessage="1" showErrorMessage="1" sqref="J9:K52 B9:B52 G9:H52"/>
    <dataValidation type="list" allowBlank="1" showInputMessage="1" showErrorMessage="1" sqref="M9:M52">
      <formula1>"○,　"</formula1>
    </dataValidation>
    <dataValidation type="list" allowBlank="1" showInputMessage="1" showErrorMessage="1" sqref="C9:C51">
      <formula1>Ｊ.金銭出納簿の収支の分類</formula1>
    </dataValidation>
    <dataValidation type="list" allowBlank="1" showInputMessage="1" showErrorMessage="1" sqref="F9:F51">
      <formula1>Ｉ.金銭出納簿の区分</formula1>
    </dataValidation>
  </dataValidations>
  <printOptions horizontalCentered="1"/>
  <pageMargins left="0.31496062992125984" right="0.31496062992125984" top="0.59055118110236227" bottom="0.19685039370078741" header="0.51181102362204722" footer="0.51181102362204722"/>
  <pageSetup paperSize="9" fitToWidth="0" fitToHeight="0" orientation="landscape" cellComments="asDisplayed" r:id="rId1"/>
  <headerFooter alignWithMargins="0"/>
  <rowBreaks count="1" manualBreakCount="1">
    <brk id="54" max="1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showGridLines="0" showZeros="0" view="pageBreakPreview" zoomScaleNormal="100" zoomScaleSheetLayoutView="100" workbookViewId="0">
      <selection sqref="A1:B1"/>
    </sheetView>
  </sheetViews>
  <sheetFormatPr defaultColWidth="9" defaultRowHeight="16.5"/>
  <cols>
    <col min="1" max="1" width="1.25" style="584" customWidth="1"/>
    <col min="2" max="2" width="6.5" style="584" customWidth="1"/>
    <col min="3" max="3" width="11.375" style="585" customWidth="1"/>
    <col min="4" max="4" width="16.625" style="584" customWidth="1"/>
    <col min="5" max="5" width="15.875" style="584" customWidth="1"/>
    <col min="6" max="6" width="7.25" style="584" customWidth="1"/>
    <col min="7" max="8" width="12.75" style="584" customWidth="1"/>
    <col min="9" max="9" width="14.875" style="584" customWidth="1"/>
    <col min="10" max="10" width="6.75" style="584" customWidth="1"/>
    <col min="11" max="11" width="9.875" style="584" customWidth="1"/>
    <col min="12" max="12" width="11.125" style="584" customWidth="1"/>
    <col min="13" max="13" width="8.25" style="584" customWidth="1"/>
    <col min="14" max="14" width="1.25" style="584" customWidth="1"/>
    <col min="15" max="15" width="9" style="584"/>
    <col min="16" max="19" width="16.25" style="584" customWidth="1"/>
    <col min="20" max="16384" width="9" style="584"/>
  </cols>
  <sheetData>
    <row r="1" spans="2:13" ht="19.5">
      <c r="B1" s="674" t="s">
        <v>1017</v>
      </c>
    </row>
    <row r="2" spans="2:13" ht="19.5">
      <c r="B2" s="925" t="s">
        <v>1207</v>
      </c>
      <c r="C2" s="926"/>
      <c r="D2" s="927"/>
      <c r="E2" s="927"/>
      <c r="F2" s="927"/>
      <c r="G2" s="927"/>
      <c r="H2" s="927"/>
      <c r="I2" s="673"/>
      <c r="J2" s="469"/>
      <c r="K2" s="673"/>
      <c r="L2" s="673"/>
      <c r="M2" s="928" t="s">
        <v>1208</v>
      </c>
    </row>
    <row r="3" spans="2:13" s="673" customFormat="1" ht="18.75" customHeight="1">
      <c r="D3" s="530"/>
      <c r="E3" s="883" t="s">
        <v>1016</v>
      </c>
      <c r="F3" s="529" t="s">
        <v>1015</v>
      </c>
      <c r="G3" s="529"/>
      <c r="H3" s="529"/>
      <c r="J3" s="469" t="s">
        <v>1014</v>
      </c>
      <c r="K3" s="1728" t="str">
        <f>'はじめに（PC）'!D4&amp;""</f>
        <v/>
      </c>
      <c r="L3" s="1728"/>
      <c r="M3" s="1728"/>
    </row>
    <row r="4" spans="2:13" s="673" customFormat="1" ht="18.75" customHeight="1">
      <c r="B4" s="972"/>
      <c r="C4" s="971"/>
      <c r="D4" s="973"/>
      <c r="E4" s="1755" t="s">
        <v>1233</v>
      </c>
      <c r="F4" s="1755"/>
      <c r="G4" s="1755"/>
      <c r="H4" s="1755"/>
      <c r="I4" s="971"/>
      <c r="J4" s="974"/>
      <c r="K4" s="975"/>
      <c r="L4" s="975"/>
      <c r="M4" s="975"/>
    </row>
    <row r="5" spans="2:13" s="673" customFormat="1" ht="15" customHeight="1">
      <c r="B5" s="1758" t="s">
        <v>1013</v>
      </c>
      <c r="C5" s="1758"/>
      <c r="D5" s="1758"/>
      <c r="E5" s="1758"/>
      <c r="F5" s="1758"/>
      <c r="G5" s="1758"/>
      <c r="H5" s="1758"/>
      <c r="I5" s="1758"/>
      <c r="J5" s="1758"/>
      <c r="K5" s="1758"/>
      <c r="L5" s="1758"/>
      <c r="M5" s="1758"/>
    </row>
    <row r="6" spans="2:13" s="673" customFormat="1" ht="15" customHeight="1">
      <c r="B6" s="1759" t="s">
        <v>1232</v>
      </c>
      <c r="C6" s="1759"/>
      <c r="D6" s="1759"/>
      <c r="E6" s="1759"/>
      <c r="F6" s="1759"/>
      <c r="G6" s="1759"/>
      <c r="H6" s="1759"/>
      <c r="I6" s="1759"/>
      <c r="J6" s="1759"/>
      <c r="K6" s="1759"/>
      <c r="L6" s="1759"/>
      <c r="M6" s="1759"/>
    </row>
    <row r="7" spans="2:13" s="673" customFormat="1" ht="28.5" customHeight="1">
      <c r="B7" s="1759" t="s">
        <v>1012</v>
      </c>
      <c r="C7" s="1759"/>
      <c r="D7" s="1759"/>
      <c r="E7" s="1759"/>
      <c r="F7" s="1759"/>
      <c r="G7" s="1759"/>
      <c r="H7" s="1759"/>
      <c r="I7" s="1759"/>
      <c r="J7" s="1759"/>
      <c r="K7" s="1759"/>
      <c r="L7" s="1759"/>
      <c r="M7" s="1759"/>
    </row>
    <row r="8" spans="2:13" ht="36" customHeight="1">
      <c r="B8" s="672" t="s">
        <v>1011</v>
      </c>
      <c r="C8" s="669" t="s">
        <v>1010</v>
      </c>
      <c r="D8" s="1760" t="s">
        <v>1009</v>
      </c>
      <c r="E8" s="1761"/>
      <c r="F8" s="671" t="s">
        <v>266</v>
      </c>
      <c r="G8" s="670" t="s">
        <v>1008</v>
      </c>
      <c r="H8" s="669" t="s">
        <v>1007</v>
      </c>
      <c r="I8" s="668" t="s">
        <v>1006</v>
      </c>
      <c r="J8" s="667" t="s">
        <v>1005</v>
      </c>
      <c r="K8" s="666" t="s">
        <v>1004</v>
      </c>
      <c r="L8" s="665" t="s">
        <v>1003</v>
      </c>
      <c r="M8" s="664" t="s">
        <v>1002</v>
      </c>
    </row>
    <row r="9" spans="2:13" ht="18.75" customHeight="1">
      <c r="B9" s="659"/>
      <c r="C9" s="644"/>
      <c r="D9" s="1756"/>
      <c r="E9" s="1757"/>
      <c r="F9" s="663">
        <v>2</v>
      </c>
      <c r="G9" s="656"/>
      <c r="H9" s="655"/>
      <c r="I9" s="640">
        <f>G9-H9</f>
        <v>0</v>
      </c>
      <c r="J9" s="662"/>
      <c r="K9" s="661"/>
      <c r="L9" s="660"/>
      <c r="M9" s="636"/>
    </row>
    <row r="10" spans="2:13" ht="18.75" customHeight="1">
      <c r="B10" s="659"/>
      <c r="C10" s="644"/>
      <c r="D10" s="1732"/>
      <c r="E10" s="1733"/>
      <c r="F10" s="643">
        <v>2</v>
      </c>
      <c r="G10" s="642"/>
      <c r="H10" s="641"/>
      <c r="I10" s="640">
        <f t="shared" ref="I10:I51" ca="1" si="0">IF((OFFSET(I10,-1,0)+G10-H10)&gt;=0,OFFSET(I10,-1,0)+G10-H10,"")</f>
        <v>0</v>
      </c>
      <c r="J10" s="639"/>
      <c r="K10" s="638"/>
      <c r="L10" s="637"/>
      <c r="M10" s="636"/>
    </row>
    <row r="11" spans="2:13" ht="18.75" customHeight="1">
      <c r="B11" s="645"/>
      <c r="C11" s="644"/>
      <c r="D11" s="1732"/>
      <c r="E11" s="1733"/>
      <c r="F11" s="663">
        <v>2</v>
      </c>
      <c r="G11" s="642"/>
      <c r="H11" s="641"/>
      <c r="I11" s="657">
        <f ca="1">IF((OFFSET(I11,-1,0)+G11-H11)&gt;=0,OFFSET(I11,-1,0)+G11-H11,"")</f>
        <v>0</v>
      </c>
      <c r="J11" s="639"/>
      <c r="K11" s="638"/>
      <c r="L11" s="637"/>
      <c r="M11" s="636"/>
    </row>
    <row r="12" spans="2:13" ht="18.75" customHeight="1">
      <c r="B12" s="645"/>
      <c r="C12" s="644"/>
      <c r="D12" s="1732"/>
      <c r="E12" s="1733"/>
      <c r="F12" s="643">
        <v>2</v>
      </c>
      <c r="G12" s="642"/>
      <c r="H12" s="641"/>
      <c r="I12" s="640">
        <f ca="1">IF((OFFSET(I12,-1,0)+G12-H12)&gt;=0,OFFSET(I12,-1,0)+G12-H12,"")</f>
        <v>0</v>
      </c>
      <c r="J12" s="639"/>
      <c r="K12" s="638"/>
      <c r="L12" s="637"/>
      <c r="M12" s="636"/>
    </row>
    <row r="13" spans="2:13" ht="18.75" customHeight="1">
      <c r="B13" s="645"/>
      <c r="C13" s="644"/>
      <c r="D13" s="1732"/>
      <c r="E13" s="1733"/>
      <c r="F13" s="663">
        <v>2</v>
      </c>
      <c r="G13" s="656"/>
      <c r="H13" s="655"/>
      <c r="I13" s="640">
        <f t="shared" ca="1" si="0"/>
        <v>0</v>
      </c>
      <c r="J13" s="639"/>
      <c r="K13" s="638"/>
      <c r="L13" s="637"/>
      <c r="M13" s="636"/>
    </row>
    <row r="14" spans="2:13" ht="18.75" customHeight="1">
      <c r="B14" s="645"/>
      <c r="C14" s="644"/>
      <c r="D14" s="1732"/>
      <c r="E14" s="1733"/>
      <c r="F14" s="643">
        <v>2</v>
      </c>
      <c r="G14" s="642"/>
      <c r="H14" s="641"/>
      <c r="I14" s="640">
        <f t="shared" ca="1" si="0"/>
        <v>0</v>
      </c>
      <c r="J14" s="639"/>
      <c r="K14" s="638"/>
      <c r="L14" s="637"/>
      <c r="M14" s="636"/>
    </row>
    <row r="15" spans="2:13" ht="18.75" customHeight="1">
      <c r="B15" s="654"/>
      <c r="C15" s="653"/>
      <c r="D15" s="1750"/>
      <c r="E15" s="1751"/>
      <c r="F15" s="663">
        <v>2</v>
      </c>
      <c r="G15" s="651"/>
      <c r="H15" s="650"/>
      <c r="I15" s="649">
        <f ca="1">IF((OFFSET(I15,-1,0)+G15-H15)&gt;=0,OFFSET(I15,-1,0)+G15-H15,"")</f>
        <v>0</v>
      </c>
      <c r="J15" s="648"/>
      <c r="K15" s="647"/>
      <c r="L15" s="646"/>
      <c r="M15" s="636"/>
    </row>
    <row r="16" spans="2:13" ht="18.75" customHeight="1">
      <c r="B16" s="645"/>
      <c r="C16" s="644"/>
      <c r="D16" s="1752"/>
      <c r="E16" s="1753"/>
      <c r="F16" s="643">
        <v>2</v>
      </c>
      <c r="G16" s="642"/>
      <c r="H16" s="641"/>
      <c r="I16" s="640">
        <f t="shared" ca="1" si="0"/>
        <v>0</v>
      </c>
      <c r="J16" s="639"/>
      <c r="K16" s="638"/>
      <c r="L16" s="637"/>
      <c r="M16" s="636"/>
    </row>
    <row r="17" spans="2:13" ht="18.75" customHeight="1">
      <c r="B17" s="645"/>
      <c r="C17" s="644"/>
      <c r="D17" s="1732"/>
      <c r="E17" s="1733"/>
      <c r="F17" s="643">
        <v>2</v>
      </c>
      <c r="G17" s="642"/>
      <c r="H17" s="641"/>
      <c r="I17" s="640">
        <f t="shared" ca="1" si="0"/>
        <v>0</v>
      </c>
      <c r="J17" s="639"/>
      <c r="K17" s="638"/>
      <c r="L17" s="637"/>
      <c r="M17" s="636"/>
    </row>
    <row r="18" spans="2:13" ht="18.75" customHeight="1">
      <c r="B18" s="645"/>
      <c r="C18" s="644"/>
      <c r="D18" s="1732"/>
      <c r="E18" s="1733"/>
      <c r="F18" s="643">
        <v>2</v>
      </c>
      <c r="G18" s="642"/>
      <c r="H18" s="641"/>
      <c r="I18" s="640">
        <f ca="1">IF((OFFSET(I18,-1,0)+G18-H18)&gt;=0,OFFSET(I18,-1,0)+G18-H18,"")</f>
        <v>0</v>
      </c>
      <c r="J18" s="639"/>
      <c r="K18" s="638"/>
      <c r="L18" s="637"/>
      <c r="M18" s="636"/>
    </row>
    <row r="19" spans="2:13" ht="18.75" customHeight="1">
      <c r="B19" s="645"/>
      <c r="C19" s="644"/>
      <c r="D19" s="1732"/>
      <c r="E19" s="1733"/>
      <c r="F19" s="643">
        <v>2</v>
      </c>
      <c r="G19" s="642"/>
      <c r="H19" s="641"/>
      <c r="I19" s="640">
        <f t="shared" ca="1" si="0"/>
        <v>0</v>
      </c>
      <c r="J19" s="639"/>
      <c r="K19" s="638"/>
      <c r="L19" s="637"/>
      <c r="M19" s="636"/>
    </row>
    <row r="20" spans="2:13" ht="18.75" customHeight="1">
      <c r="B20" s="645"/>
      <c r="C20" s="644"/>
      <c r="D20" s="1732"/>
      <c r="E20" s="1733"/>
      <c r="F20" s="643">
        <v>2</v>
      </c>
      <c r="G20" s="642"/>
      <c r="H20" s="641"/>
      <c r="I20" s="640">
        <f t="shared" ca="1" si="0"/>
        <v>0</v>
      </c>
      <c r="J20" s="639"/>
      <c r="K20" s="638"/>
      <c r="L20" s="637"/>
      <c r="M20" s="636"/>
    </row>
    <row r="21" spans="2:13" ht="18.75" customHeight="1">
      <c r="B21" s="645"/>
      <c r="C21" s="644"/>
      <c r="D21" s="1732"/>
      <c r="E21" s="1733"/>
      <c r="F21" s="643">
        <v>2</v>
      </c>
      <c r="G21" s="642"/>
      <c r="H21" s="641"/>
      <c r="I21" s="640">
        <f ca="1">IF((OFFSET(I21,-1,0)+G21-H21)&gt;=0,OFFSET(I21,-1,0)+G21-H21,"")</f>
        <v>0</v>
      </c>
      <c r="J21" s="639"/>
      <c r="K21" s="638"/>
      <c r="L21" s="637"/>
      <c r="M21" s="636"/>
    </row>
    <row r="22" spans="2:13" ht="18.75" customHeight="1">
      <c r="B22" s="645"/>
      <c r="C22" s="644"/>
      <c r="D22" s="1732"/>
      <c r="E22" s="1733"/>
      <c r="F22" s="643">
        <v>2</v>
      </c>
      <c r="G22" s="642"/>
      <c r="H22" s="641"/>
      <c r="I22" s="640">
        <f ca="1">IF((OFFSET(I22,-1,0)+G22-H22)&gt;=0,OFFSET(I22,-1,0)+G22-H22,"")</f>
        <v>0</v>
      </c>
      <c r="J22" s="639"/>
      <c r="K22" s="638"/>
      <c r="L22" s="637"/>
      <c r="M22" s="636"/>
    </row>
    <row r="23" spans="2:13" ht="18.75" customHeight="1">
      <c r="B23" s="645"/>
      <c r="C23" s="644"/>
      <c r="D23" s="1732"/>
      <c r="E23" s="1733"/>
      <c r="F23" s="643">
        <v>2</v>
      </c>
      <c r="G23" s="642"/>
      <c r="H23" s="641"/>
      <c r="I23" s="640">
        <f ca="1">IF((OFFSET(I23,-1,0)+G23-H23)&gt;=0,OFFSET(I23,-1,0)+G23-H23,"")</f>
        <v>0</v>
      </c>
      <c r="J23" s="639"/>
      <c r="K23" s="638"/>
      <c r="L23" s="637"/>
      <c r="M23" s="636"/>
    </row>
    <row r="24" spans="2:13" ht="18.75" customHeight="1">
      <c r="B24" s="645"/>
      <c r="C24" s="644"/>
      <c r="D24" s="1732"/>
      <c r="E24" s="1733"/>
      <c r="F24" s="643">
        <v>2</v>
      </c>
      <c r="G24" s="642"/>
      <c r="H24" s="641"/>
      <c r="I24" s="640">
        <f ca="1">IF((OFFSET(I24,-1,0)+G24-H24)&gt;=0,OFFSET(I24,-1,0)+G24-H24,"")</f>
        <v>0</v>
      </c>
      <c r="J24" s="639"/>
      <c r="K24" s="638"/>
      <c r="L24" s="637"/>
      <c r="M24" s="636"/>
    </row>
    <row r="25" spans="2:13" ht="18.75" customHeight="1">
      <c r="B25" s="645"/>
      <c r="C25" s="644"/>
      <c r="D25" s="1732"/>
      <c r="E25" s="1733"/>
      <c r="F25" s="643">
        <v>2</v>
      </c>
      <c r="G25" s="642"/>
      <c r="H25" s="641"/>
      <c r="I25" s="640">
        <f t="shared" ca="1" si="0"/>
        <v>0</v>
      </c>
      <c r="J25" s="639"/>
      <c r="K25" s="638"/>
      <c r="L25" s="637"/>
      <c r="M25" s="636"/>
    </row>
    <row r="26" spans="2:13" ht="18.75" customHeight="1">
      <c r="B26" s="645"/>
      <c r="C26" s="644"/>
      <c r="D26" s="1732"/>
      <c r="E26" s="1733"/>
      <c r="F26" s="643">
        <v>2</v>
      </c>
      <c r="G26" s="642"/>
      <c r="H26" s="641"/>
      <c r="I26" s="640">
        <f t="shared" ca="1" si="0"/>
        <v>0</v>
      </c>
      <c r="J26" s="639"/>
      <c r="K26" s="638"/>
      <c r="L26" s="637"/>
      <c r="M26" s="636"/>
    </row>
    <row r="27" spans="2:13" ht="18.75" customHeight="1">
      <c r="B27" s="645"/>
      <c r="C27" s="644"/>
      <c r="D27" s="1732"/>
      <c r="E27" s="1733"/>
      <c r="F27" s="643">
        <v>2</v>
      </c>
      <c r="G27" s="642"/>
      <c r="H27" s="641"/>
      <c r="I27" s="640">
        <f t="shared" ca="1" si="0"/>
        <v>0</v>
      </c>
      <c r="J27" s="966"/>
      <c r="K27" s="965"/>
      <c r="L27" s="964"/>
      <c r="M27" s="636"/>
    </row>
    <row r="28" spans="2:13" ht="18.75" customHeight="1">
      <c r="B28" s="979"/>
      <c r="C28" s="644"/>
      <c r="D28" s="1756"/>
      <c r="E28" s="1757"/>
      <c r="F28" s="980">
        <v>2</v>
      </c>
      <c r="G28" s="981"/>
      <c r="H28" s="982"/>
      <c r="I28" s="976">
        <f t="shared" ca="1" si="0"/>
        <v>0</v>
      </c>
      <c r="J28" s="966"/>
      <c r="K28" s="965"/>
      <c r="L28" s="964"/>
      <c r="M28" s="992"/>
    </row>
    <row r="29" spans="2:13" ht="18.75" customHeight="1">
      <c r="B29" s="979"/>
      <c r="C29" s="644"/>
      <c r="D29" s="1732"/>
      <c r="E29" s="1733"/>
      <c r="F29" s="983">
        <v>2</v>
      </c>
      <c r="G29" s="984"/>
      <c r="H29" s="985"/>
      <c r="I29" s="976">
        <f t="shared" ca="1" si="0"/>
        <v>0</v>
      </c>
      <c r="J29" s="993"/>
      <c r="K29" s="994"/>
      <c r="L29" s="995"/>
      <c r="M29" s="992"/>
    </row>
    <row r="30" spans="2:13" ht="18.75" customHeight="1">
      <c r="B30" s="986"/>
      <c r="C30" s="644"/>
      <c r="D30" s="1732"/>
      <c r="E30" s="1733"/>
      <c r="F30" s="980">
        <v>2</v>
      </c>
      <c r="G30" s="984"/>
      <c r="H30" s="985"/>
      <c r="I30" s="977">
        <f t="shared" ca="1" si="0"/>
        <v>0</v>
      </c>
      <c r="J30" s="993"/>
      <c r="K30" s="994"/>
      <c r="L30" s="995"/>
      <c r="M30" s="992"/>
    </row>
    <row r="31" spans="2:13" ht="18.75" customHeight="1">
      <c r="B31" s="986"/>
      <c r="C31" s="644"/>
      <c r="D31" s="1732"/>
      <c r="E31" s="1733"/>
      <c r="F31" s="983">
        <v>2</v>
      </c>
      <c r="G31" s="984"/>
      <c r="H31" s="985"/>
      <c r="I31" s="976">
        <f t="shared" ca="1" si="0"/>
        <v>0</v>
      </c>
      <c r="J31" s="993"/>
      <c r="K31" s="994"/>
      <c r="L31" s="995"/>
      <c r="M31" s="992"/>
    </row>
    <row r="32" spans="2:13" ht="18.75" customHeight="1">
      <c r="B32" s="986"/>
      <c r="C32" s="644"/>
      <c r="D32" s="1732"/>
      <c r="E32" s="1733"/>
      <c r="F32" s="980">
        <v>2</v>
      </c>
      <c r="G32" s="981"/>
      <c r="H32" s="982"/>
      <c r="I32" s="976">
        <f t="shared" ca="1" si="0"/>
        <v>0</v>
      </c>
      <c r="J32" s="993"/>
      <c r="K32" s="994"/>
      <c r="L32" s="995"/>
      <c r="M32" s="992"/>
    </row>
    <row r="33" spans="2:13" ht="18.75" customHeight="1">
      <c r="B33" s="986"/>
      <c r="C33" s="644"/>
      <c r="D33" s="1732"/>
      <c r="E33" s="1733"/>
      <c r="F33" s="983">
        <v>2</v>
      </c>
      <c r="G33" s="984"/>
      <c r="H33" s="985"/>
      <c r="I33" s="976">
        <f t="shared" ca="1" si="0"/>
        <v>0</v>
      </c>
      <c r="J33" s="993"/>
      <c r="K33" s="994"/>
      <c r="L33" s="995"/>
      <c r="M33" s="992"/>
    </row>
    <row r="34" spans="2:13" ht="18.75" customHeight="1">
      <c r="B34" s="988"/>
      <c r="C34" s="653"/>
      <c r="D34" s="1750"/>
      <c r="E34" s="1751"/>
      <c r="F34" s="980">
        <v>2</v>
      </c>
      <c r="G34" s="990"/>
      <c r="H34" s="991"/>
      <c r="I34" s="978">
        <f t="shared" ca="1" si="0"/>
        <v>0</v>
      </c>
      <c r="J34" s="996"/>
      <c r="K34" s="997"/>
      <c r="L34" s="998"/>
      <c r="M34" s="992"/>
    </row>
    <row r="35" spans="2:13" ht="18.75" customHeight="1">
      <c r="B35" s="986"/>
      <c r="C35" s="644"/>
      <c r="D35" s="1752"/>
      <c r="E35" s="1753"/>
      <c r="F35" s="983">
        <v>2</v>
      </c>
      <c r="G35" s="984"/>
      <c r="H35" s="985"/>
      <c r="I35" s="976">
        <f t="shared" ca="1" si="0"/>
        <v>0</v>
      </c>
      <c r="J35" s="993"/>
      <c r="K35" s="994"/>
      <c r="L35" s="995"/>
      <c r="M35" s="992"/>
    </row>
    <row r="36" spans="2:13" ht="18.75" customHeight="1">
      <c r="B36" s="986"/>
      <c r="C36" s="644"/>
      <c r="D36" s="1732"/>
      <c r="E36" s="1733"/>
      <c r="F36" s="983">
        <v>2</v>
      </c>
      <c r="G36" s="984"/>
      <c r="H36" s="985"/>
      <c r="I36" s="976">
        <f t="shared" ca="1" si="0"/>
        <v>0</v>
      </c>
      <c r="J36" s="993"/>
      <c r="K36" s="994"/>
      <c r="L36" s="995"/>
      <c r="M36" s="992"/>
    </row>
    <row r="37" spans="2:13" ht="18.75" customHeight="1">
      <c r="B37" s="986"/>
      <c r="C37" s="644"/>
      <c r="D37" s="1732"/>
      <c r="E37" s="1733"/>
      <c r="F37" s="983">
        <v>2</v>
      </c>
      <c r="G37" s="984"/>
      <c r="H37" s="985"/>
      <c r="I37" s="976">
        <f t="shared" ca="1" si="0"/>
        <v>0</v>
      </c>
      <c r="J37" s="993"/>
      <c r="K37" s="994"/>
      <c r="L37" s="995"/>
      <c r="M37" s="992"/>
    </row>
    <row r="38" spans="2:13" ht="18.75" customHeight="1">
      <c r="B38" s="986"/>
      <c r="C38" s="644"/>
      <c r="D38" s="1732"/>
      <c r="E38" s="1733"/>
      <c r="F38" s="983">
        <v>2</v>
      </c>
      <c r="G38" s="984"/>
      <c r="H38" s="985"/>
      <c r="I38" s="976">
        <f t="shared" ca="1" si="0"/>
        <v>0</v>
      </c>
      <c r="J38" s="993"/>
      <c r="K38" s="994"/>
      <c r="L38" s="995"/>
      <c r="M38" s="992"/>
    </row>
    <row r="39" spans="2:13" ht="18.75" customHeight="1">
      <c r="B39" s="986"/>
      <c r="C39" s="644"/>
      <c r="D39" s="1732"/>
      <c r="E39" s="1733"/>
      <c r="F39" s="983">
        <v>2</v>
      </c>
      <c r="G39" s="984"/>
      <c r="H39" s="985"/>
      <c r="I39" s="976">
        <f t="shared" ca="1" si="0"/>
        <v>0</v>
      </c>
      <c r="J39" s="993"/>
      <c r="K39" s="994"/>
      <c r="L39" s="995"/>
      <c r="M39" s="992"/>
    </row>
    <row r="40" spans="2:13" ht="18.75" customHeight="1">
      <c r="B40" s="986"/>
      <c r="C40" s="644"/>
      <c r="D40" s="1732"/>
      <c r="E40" s="1733"/>
      <c r="F40" s="983">
        <v>2</v>
      </c>
      <c r="G40" s="984"/>
      <c r="H40" s="985"/>
      <c r="I40" s="976">
        <f t="shared" ca="1" si="0"/>
        <v>0</v>
      </c>
      <c r="J40" s="993"/>
      <c r="K40" s="994"/>
      <c r="L40" s="995"/>
      <c r="M40" s="992"/>
    </row>
    <row r="41" spans="2:13" ht="18.75" customHeight="1">
      <c r="B41" s="986"/>
      <c r="C41" s="644"/>
      <c r="D41" s="1732"/>
      <c r="E41" s="1733"/>
      <c r="F41" s="983">
        <v>2</v>
      </c>
      <c r="G41" s="984"/>
      <c r="H41" s="985"/>
      <c r="I41" s="976">
        <f t="shared" ca="1" si="0"/>
        <v>0</v>
      </c>
      <c r="J41" s="993"/>
      <c r="K41" s="994"/>
      <c r="L41" s="995"/>
      <c r="M41" s="992"/>
    </row>
    <row r="42" spans="2:13" ht="18.75" customHeight="1">
      <c r="B42" s="986"/>
      <c r="C42" s="644"/>
      <c r="D42" s="1732"/>
      <c r="E42" s="1733"/>
      <c r="F42" s="983">
        <v>2</v>
      </c>
      <c r="G42" s="984"/>
      <c r="H42" s="985"/>
      <c r="I42" s="976">
        <f t="shared" ca="1" si="0"/>
        <v>0</v>
      </c>
      <c r="J42" s="993"/>
      <c r="K42" s="994"/>
      <c r="L42" s="995"/>
      <c r="M42" s="992"/>
    </row>
    <row r="43" spans="2:13" ht="18.75" customHeight="1">
      <c r="B43" s="986"/>
      <c r="C43" s="644"/>
      <c r="D43" s="1732"/>
      <c r="E43" s="1733"/>
      <c r="F43" s="983">
        <v>2</v>
      </c>
      <c r="G43" s="984"/>
      <c r="H43" s="985"/>
      <c r="I43" s="976">
        <f t="shared" ca="1" si="0"/>
        <v>0</v>
      </c>
      <c r="J43" s="993"/>
      <c r="K43" s="994"/>
      <c r="L43" s="995"/>
      <c r="M43" s="992"/>
    </row>
    <row r="44" spans="2:13" ht="18.75" customHeight="1">
      <c r="B44" s="986"/>
      <c r="C44" s="644"/>
      <c r="D44" s="1732"/>
      <c r="E44" s="1733"/>
      <c r="F44" s="983">
        <v>2</v>
      </c>
      <c r="G44" s="984"/>
      <c r="H44" s="985"/>
      <c r="I44" s="976">
        <f t="shared" ca="1" si="0"/>
        <v>0</v>
      </c>
      <c r="J44" s="993"/>
      <c r="K44" s="994"/>
      <c r="L44" s="995"/>
      <c r="M44" s="992"/>
    </row>
    <row r="45" spans="2:13" ht="18.75" customHeight="1">
      <c r="B45" s="986"/>
      <c r="C45" s="644"/>
      <c r="D45" s="1732"/>
      <c r="E45" s="1733"/>
      <c r="F45" s="983">
        <v>2</v>
      </c>
      <c r="G45" s="984"/>
      <c r="H45" s="985"/>
      <c r="I45" s="976">
        <f t="shared" ca="1" si="0"/>
        <v>0</v>
      </c>
      <c r="J45" s="993"/>
      <c r="K45" s="994"/>
      <c r="L45" s="995"/>
      <c r="M45" s="992"/>
    </row>
    <row r="46" spans="2:13" ht="18.75" customHeight="1">
      <c r="B46" s="986"/>
      <c r="C46" s="644"/>
      <c r="D46" s="1732"/>
      <c r="E46" s="1733"/>
      <c r="F46" s="983">
        <v>2</v>
      </c>
      <c r="G46" s="984"/>
      <c r="H46" s="985"/>
      <c r="I46" s="976">
        <f t="shared" ca="1" si="0"/>
        <v>0</v>
      </c>
      <c r="J46" s="993"/>
      <c r="K46" s="994"/>
      <c r="L46" s="995"/>
      <c r="M46" s="992"/>
    </row>
    <row r="47" spans="2:13" ht="18.75" customHeight="1">
      <c r="B47" s="986"/>
      <c r="C47" s="644"/>
      <c r="D47" s="1732"/>
      <c r="E47" s="1733"/>
      <c r="F47" s="983">
        <v>2</v>
      </c>
      <c r="G47" s="984"/>
      <c r="H47" s="985"/>
      <c r="I47" s="976">
        <f t="shared" ca="1" si="0"/>
        <v>0</v>
      </c>
      <c r="J47" s="993"/>
      <c r="K47" s="994"/>
      <c r="L47" s="995"/>
      <c r="M47" s="992"/>
    </row>
    <row r="48" spans="2:13" ht="18.75" customHeight="1">
      <c r="B48" s="986"/>
      <c r="C48" s="644"/>
      <c r="D48" s="1732"/>
      <c r="E48" s="1733"/>
      <c r="F48" s="983">
        <v>2</v>
      </c>
      <c r="G48" s="984"/>
      <c r="H48" s="985"/>
      <c r="I48" s="976">
        <f t="shared" ca="1" si="0"/>
        <v>0</v>
      </c>
      <c r="J48" s="993"/>
      <c r="K48" s="994"/>
      <c r="L48" s="995"/>
      <c r="M48" s="992"/>
    </row>
    <row r="49" spans="1:15" ht="18.75" customHeight="1">
      <c r="B49" s="986"/>
      <c r="C49" s="644"/>
      <c r="D49" s="1732"/>
      <c r="E49" s="1733"/>
      <c r="F49" s="983">
        <v>2</v>
      </c>
      <c r="G49" s="984"/>
      <c r="H49" s="985"/>
      <c r="I49" s="976">
        <f t="shared" ca="1" si="0"/>
        <v>0</v>
      </c>
      <c r="J49" s="993"/>
      <c r="K49" s="994"/>
      <c r="L49" s="995"/>
      <c r="M49" s="992"/>
    </row>
    <row r="50" spans="1:15" ht="18.75" customHeight="1">
      <c r="B50" s="986"/>
      <c r="C50" s="644"/>
      <c r="D50" s="1732"/>
      <c r="E50" s="1733"/>
      <c r="F50" s="983">
        <v>2</v>
      </c>
      <c r="G50" s="984"/>
      <c r="H50" s="985"/>
      <c r="I50" s="976">
        <f t="shared" ca="1" si="0"/>
        <v>0</v>
      </c>
      <c r="J50" s="993"/>
      <c r="K50" s="994"/>
      <c r="L50" s="995"/>
      <c r="M50" s="992"/>
    </row>
    <row r="51" spans="1:15" ht="18.75" customHeight="1">
      <c r="B51" s="986"/>
      <c r="C51" s="644"/>
      <c r="D51" s="1732"/>
      <c r="E51" s="1733"/>
      <c r="F51" s="983">
        <v>2</v>
      </c>
      <c r="G51" s="984"/>
      <c r="H51" s="985"/>
      <c r="I51" s="976">
        <f t="shared" ca="1" si="0"/>
        <v>0</v>
      </c>
      <c r="J51" s="993"/>
      <c r="K51" s="994"/>
      <c r="L51" s="995"/>
      <c r="M51" s="992"/>
    </row>
    <row r="52" spans="1:15" ht="16.5" customHeight="1" thickBot="1">
      <c r="B52" s="903"/>
      <c r="C52" s="904"/>
      <c r="D52" s="905" t="s">
        <v>1203</v>
      </c>
      <c r="E52" s="906"/>
      <c r="F52" s="907"/>
      <c r="G52" s="908"/>
      <c r="H52" s="909"/>
      <c r="I52" s="910"/>
      <c r="J52" s="911"/>
      <c r="K52" s="912"/>
      <c r="L52" s="913"/>
      <c r="M52" s="914"/>
    </row>
    <row r="53" spans="1:15" ht="19.5" customHeight="1" thickTop="1">
      <c r="B53" s="1734" t="s">
        <v>991</v>
      </c>
      <c r="C53" s="1735"/>
      <c r="D53" s="1735"/>
      <c r="E53" s="1735"/>
      <c r="F53" s="1736"/>
      <c r="G53" s="635" t="str">
        <f ca="1">IF(SUM(G9:OFFSET(G53,-1,0))&gt;0,SUM(G9:OFFSET(G53,-1,0)),"")</f>
        <v/>
      </c>
      <c r="H53" s="634" t="str">
        <f ca="1">IF(SUM(H9:OFFSET(H53,-1,0))&gt;0,SUM(H9:OFFSET(H53,-1,0)),"")</f>
        <v/>
      </c>
      <c r="I53" s="633" t="str">
        <f ca="1">IFERROR(SUM(G53-H53),"")</f>
        <v/>
      </c>
      <c r="J53" s="632"/>
      <c r="K53" s="631"/>
      <c r="L53" s="630"/>
      <c r="M53" s="629"/>
    </row>
    <row r="54" spans="1:15" ht="18.75" customHeight="1">
      <c r="B54" s="628" t="s">
        <v>1001</v>
      </c>
      <c r="C54" s="627"/>
      <c r="D54" s="626"/>
      <c r="E54" s="626"/>
      <c r="F54" s="625"/>
      <c r="G54" s="625"/>
      <c r="H54" s="624"/>
      <c r="I54" s="623"/>
      <c r="J54" s="623"/>
      <c r="K54" s="623"/>
    </row>
    <row r="55" spans="1:15" ht="18.75" customHeight="1">
      <c r="B55" s="628"/>
      <c r="C55" s="627"/>
      <c r="D55" s="626"/>
      <c r="E55" s="626"/>
      <c r="F55" s="625"/>
      <c r="G55" s="625"/>
      <c r="H55" s="624"/>
      <c r="I55" s="623"/>
      <c r="J55" s="623"/>
      <c r="K55" s="623"/>
    </row>
    <row r="56" spans="1:15" ht="14.25" customHeight="1">
      <c r="B56" s="622"/>
      <c r="C56" s="622"/>
      <c r="D56" s="622"/>
      <c r="E56" s="622"/>
      <c r="F56" s="622"/>
      <c r="G56" s="622"/>
      <c r="H56" s="622"/>
      <c r="I56" s="622"/>
      <c r="J56" s="622"/>
      <c r="K56" s="622"/>
    </row>
    <row r="57" spans="1:15" s="593" customFormat="1" ht="19.5" customHeight="1">
      <c r="A57" s="595"/>
      <c r="B57" s="954"/>
      <c r="C57" s="955"/>
      <c r="D57" s="1764"/>
      <c r="E57" s="1764"/>
      <c r="F57" s="584"/>
      <c r="G57" s="619" t="s">
        <v>999</v>
      </c>
      <c r="H57" s="618">
        <v>2</v>
      </c>
      <c r="I57" s="617" t="s">
        <v>998</v>
      </c>
      <c r="J57" s="584"/>
      <c r="K57" s="616" t="s">
        <v>997</v>
      </c>
      <c r="L57" s="596"/>
      <c r="N57" s="595"/>
      <c r="O57" s="533"/>
    </row>
    <row r="58" spans="1:15" s="593" customFormat="1" ht="19.5" customHeight="1">
      <c r="A58" s="595"/>
      <c r="B58" s="1754"/>
      <c r="C58" s="1754"/>
      <c r="D58" s="1748"/>
      <c r="E58" s="1748"/>
      <c r="F58" s="605"/>
      <c r="G58" s="1738" t="s">
        <v>233</v>
      </c>
      <c r="H58" s="1738"/>
      <c r="I58" s="1739" t="s">
        <v>996</v>
      </c>
      <c r="J58" s="1765"/>
      <c r="K58" s="1740"/>
      <c r="L58" s="594"/>
      <c r="N58" s="595"/>
    </row>
    <row r="59" spans="1:15" s="593" customFormat="1" ht="19.5" customHeight="1">
      <c r="A59" s="595"/>
      <c r="B59" s="1754"/>
      <c r="C59" s="1754"/>
      <c r="D59" s="951"/>
      <c r="E59" s="956"/>
      <c r="F59" s="605"/>
      <c r="G59" s="1738"/>
      <c r="H59" s="1738"/>
      <c r="I59" s="949" t="s">
        <v>995</v>
      </c>
      <c r="J59" s="1766" t="s">
        <v>994</v>
      </c>
      <c r="K59" s="1767"/>
      <c r="L59" s="594"/>
      <c r="N59" s="595"/>
    </row>
    <row r="60" spans="1:15" s="593" customFormat="1" ht="19.5" customHeight="1">
      <c r="A60" s="595"/>
      <c r="B60" s="1747"/>
      <c r="C60" s="1747"/>
      <c r="D60" s="952"/>
      <c r="E60" s="957"/>
      <c r="F60" s="605"/>
      <c r="G60" s="1746" t="s">
        <v>305</v>
      </c>
      <c r="H60" s="1746"/>
      <c r="I60" s="613">
        <f>SUMIFS($G$9:$G$52,$C$9:$C$52,G60,$F$9:$F$52,$H$57)</f>
        <v>0</v>
      </c>
      <c r="J60" s="1762"/>
      <c r="K60" s="1763"/>
      <c r="L60" s="594"/>
      <c r="N60" s="595"/>
    </row>
    <row r="61" spans="1:15" s="593" customFormat="1" ht="19.5" customHeight="1">
      <c r="A61" s="595"/>
      <c r="B61" s="1747"/>
      <c r="C61" s="1747"/>
      <c r="D61" s="952"/>
      <c r="E61" s="957"/>
      <c r="F61" s="605"/>
      <c r="G61" s="1746" t="s">
        <v>317</v>
      </c>
      <c r="H61" s="1746"/>
      <c r="I61" s="611">
        <f>SUMIFS($G$9:$G$52,$C$9:$C$52,G61,$F$9:$F$52,$H$57)</f>
        <v>0</v>
      </c>
      <c r="J61" s="1762"/>
      <c r="K61" s="1763"/>
      <c r="L61" s="594"/>
      <c r="N61" s="595"/>
    </row>
    <row r="62" spans="1:15" s="593" customFormat="1" ht="19.5" customHeight="1">
      <c r="A62" s="595"/>
      <c r="B62" s="1747"/>
      <c r="C62" s="1747"/>
      <c r="D62" s="952"/>
      <c r="E62" s="957"/>
      <c r="F62" s="605"/>
      <c r="G62" s="1746" t="s">
        <v>326</v>
      </c>
      <c r="H62" s="1746"/>
      <c r="I62" s="613">
        <f>SUMIFS($G$9:$G$52,$C$9:$C$52,G62,$F$9:$F$52,$H$57)</f>
        <v>0</v>
      </c>
      <c r="J62" s="1762"/>
      <c r="K62" s="1763"/>
      <c r="L62" s="594"/>
      <c r="N62" s="595"/>
    </row>
    <row r="63" spans="1:15" s="593" customFormat="1" ht="19.5" customHeight="1">
      <c r="A63" s="595"/>
      <c r="B63" s="1747"/>
      <c r="C63" s="1747"/>
      <c r="D63" s="953"/>
      <c r="E63" s="952"/>
      <c r="F63" s="605"/>
      <c r="G63" s="1746" t="s">
        <v>331</v>
      </c>
      <c r="H63" s="1746"/>
      <c r="I63" s="610"/>
      <c r="J63" s="1768">
        <f>SUMIFS($H$9:$H$52,$C$9:$C$52,G63,$F$9:$F$52,$H$57)</f>
        <v>0</v>
      </c>
      <c r="K63" s="1769">
        <f>SUMIF($C$9:$C$27,H63,$H$9:$H$27)</f>
        <v>0</v>
      </c>
      <c r="L63" s="594"/>
      <c r="N63" s="595"/>
    </row>
    <row r="64" spans="1:15" s="593" customFormat="1" ht="19.5" customHeight="1">
      <c r="A64" s="595"/>
      <c r="B64" s="1747"/>
      <c r="C64" s="1747"/>
      <c r="D64" s="953"/>
      <c r="E64" s="952"/>
      <c r="F64" s="605"/>
      <c r="G64" s="1746" t="s">
        <v>340</v>
      </c>
      <c r="H64" s="1746"/>
      <c r="I64" s="610"/>
      <c r="J64" s="1768">
        <f>SUMIFS($H$9:$H$52,$C$9:$C$52,G64,$F$9:$F$52,$H$57)</f>
        <v>0</v>
      </c>
      <c r="K64" s="1769">
        <f>SUMIF($C$9:$C$27,H64,$H$9:$H$27)</f>
        <v>0</v>
      </c>
      <c r="L64" s="594"/>
      <c r="N64" s="595"/>
    </row>
    <row r="65" spans="1:15" s="593" customFormat="1" ht="19.5" customHeight="1">
      <c r="A65" s="595"/>
      <c r="B65" s="1747"/>
      <c r="C65" s="1747"/>
      <c r="D65" s="953"/>
      <c r="E65" s="952"/>
      <c r="F65" s="605"/>
      <c r="G65" s="1746" t="s">
        <v>345</v>
      </c>
      <c r="H65" s="1746"/>
      <c r="I65" s="610"/>
      <c r="J65" s="1768">
        <f>SUMIFS($H$9:$H$52,$C$9:$C$52,G65,$F$9:$F$52,$H$57)</f>
        <v>0</v>
      </c>
      <c r="K65" s="1769">
        <f t="shared" ref="K65:K68" si="1">SUMIF($C$9:$C$27,H65,$H$9:$H$27)</f>
        <v>0</v>
      </c>
      <c r="L65" s="594"/>
      <c r="N65" s="595"/>
    </row>
    <row r="66" spans="1:15" s="593" customFormat="1" ht="19.5" customHeight="1">
      <c r="A66" s="595"/>
      <c r="B66" s="1747"/>
      <c r="C66" s="1747"/>
      <c r="D66" s="953"/>
      <c r="E66" s="952"/>
      <c r="F66" s="605"/>
      <c r="G66" s="1746" t="s">
        <v>348</v>
      </c>
      <c r="H66" s="1746"/>
      <c r="I66" s="610"/>
      <c r="J66" s="1768">
        <f>SUMIFS($H$9:$H$52,$C$9:$C$52,G66,$F$9:$F$52,$H$57)</f>
        <v>0</v>
      </c>
      <c r="K66" s="1769">
        <f t="shared" si="1"/>
        <v>0</v>
      </c>
      <c r="L66" s="594"/>
      <c r="N66" s="595"/>
    </row>
    <row r="67" spans="1:15" s="593" customFormat="1" ht="19.5" customHeight="1">
      <c r="A67" s="595"/>
      <c r="B67" s="1747"/>
      <c r="C67" s="1747"/>
      <c r="D67" s="953"/>
      <c r="E67" s="952"/>
      <c r="F67" s="605"/>
      <c r="G67" s="1746" t="s">
        <v>354</v>
      </c>
      <c r="H67" s="1746"/>
      <c r="I67" s="608"/>
      <c r="J67" s="1768">
        <f>SUMIFS($H$9:$H$52,$C$9:$C$52,G67,$F$9:$F$52,$H$57)</f>
        <v>0</v>
      </c>
      <c r="K67" s="1769">
        <f t="shared" si="1"/>
        <v>0</v>
      </c>
      <c r="L67" s="594"/>
      <c r="N67" s="595"/>
    </row>
    <row r="68" spans="1:15" s="593" customFormat="1" ht="19.5" customHeight="1" thickBot="1">
      <c r="A68" s="595"/>
      <c r="B68" s="1770"/>
      <c r="C68" s="1770"/>
      <c r="D68" s="953"/>
      <c r="E68" s="957"/>
      <c r="F68" s="605"/>
      <c r="G68" s="1771" t="s">
        <v>992</v>
      </c>
      <c r="H68" s="1771"/>
      <c r="I68" s="607"/>
      <c r="J68" s="1768">
        <f>I69-SUM(J60:K67)</f>
        <v>0</v>
      </c>
      <c r="K68" s="1769">
        <f t="shared" si="1"/>
        <v>0</v>
      </c>
      <c r="L68" s="594"/>
      <c r="N68" s="595"/>
    </row>
    <row r="69" spans="1:15" s="593" customFormat="1" ht="19.5" customHeight="1" thickTop="1">
      <c r="A69" s="595"/>
      <c r="B69" s="1742"/>
      <c r="C69" s="1742"/>
      <c r="D69" s="953"/>
      <c r="E69" s="953"/>
      <c r="F69" s="605"/>
      <c r="G69" s="1744" t="s">
        <v>991</v>
      </c>
      <c r="H69" s="1744"/>
      <c r="I69" s="950">
        <f>SUM(I60:I68)</f>
        <v>0</v>
      </c>
      <c r="J69" s="1772">
        <f>SUM(J63:K68)</f>
        <v>0</v>
      </c>
      <c r="K69" s="1773"/>
      <c r="L69" s="594"/>
      <c r="N69" s="595"/>
    </row>
    <row r="70" spans="1:15" s="593" customFormat="1" ht="7.5" customHeight="1">
      <c r="A70" s="595"/>
      <c r="B70" s="603"/>
      <c r="C70" s="602"/>
      <c r="D70" s="601"/>
      <c r="E70" s="600"/>
      <c r="G70" s="599"/>
      <c r="H70" s="597"/>
      <c r="I70" s="598"/>
      <c r="J70" s="598"/>
      <c r="K70" s="597"/>
      <c r="L70" s="596"/>
      <c r="N70" s="595"/>
      <c r="O70" s="594"/>
    </row>
    <row r="71" spans="1:15" s="586" customFormat="1" ht="18" customHeight="1">
      <c r="B71" s="591" t="s">
        <v>990</v>
      </c>
      <c r="C71" s="592"/>
      <c r="D71" s="591"/>
      <c r="E71" s="591"/>
      <c r="F71" s="591"/>
      <c r="G71" s="591"/>
      <c r="H71" s="591"/>
      <c r="I71" s="591"/>
      <c r="J71" s="590"/>
      <c r="K71" s="590"/>
      <c r="L71" s="590"/>
    </row>
    <row r="72" spans="1:15" s="586" customFormat="1" ht="18" customHeight="1">
      <c r="B72" s="588" t="s">
        <v>989</v>
      </c>
      <c r="C72" s="588" t="s">
        <v>988</v>
      </c>
      <c r="D72" s="1729" t="s">
        <v>987</v>
      </c>
      <c r="E72" s="1730"/>
      <c r="F72" s="1730"/>
      <c r="G72" s="1730"/>
      <c r="H72" s="1730"/>
      <c r="I72" s="1730"/>
      <c r="J72" s="1730"/>
      <c r="K72" s="1730"/>
      <c r="L72" s="1731"/>
    </row>
    <row r="73" spans="1:15" s="586" customFormat="1" ht="18" customHeight="1">
      <c r="B73" s="588">
        <v>1</v>
      </c>
      <c r="C73" s="588" t="s">
        <v>986</v>
      </c>
      <c r="D73" s="1725" t="s">
        <v>985</v>
      </c>
      <c r="E73" s="1726"/>
      <c r="F73" s="1726"/>
      <c r="G73" s="1726"/>
      <c r="H73" s="1726"/>
      <c r="I73" s="1726"/>
      <c r="J73" s="1726"/>
      <c r="K73" s="1726"/>
      <c r="L73" s="1727"/>
    </row>
    <row r="74" spans="1:15" s="586" customFormat="1" ht="18" customHeight="1">
      <c r="B74" s="588">
        <v>2</v>
      </c>
      <c r="C74" s="588" t="s">
        <v>984</v>
      </c>
      <c r="D74" s="1725" t="s">
        <v>983</v>
      </c>
      <c r="E74" s="1726"/>
      <c r="F74" s="1726"/>
      <c r="G74" s="1726"/>
      <c r="H74" s="1726"/>
      <c r="I74" s="1726"/>
      <c r="J74" s="1726"/>
      <c r="K74" s="1726"/>
      <c r="L74" s="1727"/>
    </row>
    <row r="75" spans="1:15" s="586" customFormat="1" ht="18" customHeight="1">
      <c r="B75" s="588">
        <v>3</v>
      </c>
      <c r="C75" s="588" t="s">
        <v>982</v>
      </c>
      <c r="D75" s="1725" t="s">
        <v>981</v>
      </c>
      <c r="E75" s="1726"/>
      <c r="F75" s="1726"/>
      <c r="G75" s="1726"/>
      <c r="H75" s="1726"/>
      <c r="I75" s="1726"/>
      <c r="J75" s="1726"/>
      <c r="K75" s="1726"/>
      <c r="L75" s="1727"/>
    </row>
    <row r="76" spans="1:15" s="586" customFormat="1" ht="18" customHeight="1">
      <c r="B76" s="588">
        <v>4</v>
      </c>
      <c r="C76" s="588" t="s">
        <v>980</v>
      </c>
      <c r="D76" s="1725" t="s">
        <v>979</v>
      </c>
      <c r="E76" s="1726"/>
      <c r="F76" s="1726"/>
      <c r="G76" s="1726"/>
      <c r="H76" s="1726"/>
      <c r="I76" s="1726"/>
      <c r="J76" s="1726"/>
      <c r="K76" s="1726"/>
      <c r="L76" s="1727"/>
    </row>
    <row r="77" spans="1:15" s="586" customFormat="1" ht="24.75" customHeight="1">
      <c r="B77" s="588">
        <v>5</v>
      </c>
      <c r="C77" s="589" t="s">
        <v>978</v>
      </c>
      <c r="D77" s="1725" t="s">
        <v>977</v>
      </c>
      <c r="E77" s="1726"/>
      <c r="F77" s="1726"/>
      <c r="G77" s="1726"/>
      <c r="H77" s="1726"/>
      <c r="I77" s="1726"/>
      <c r="J77" s="1726"/>
      <c r="K77" s="1726"/>
      <c r="L77" s="1727"/>
    </row>
    <row r="78" spans="1:15" s="586" customFormat="1" ht="24.75" customHeight="1">
      <c r="B78" s="588">
        <v>6</v>
      </c>
      <c r="C78" s="588" t="s">
        <v>976</v>
      </c>
      <c r="D78" s="1725" t="s">
        <v>975</v>
      </c>
      <c r="E78" s="1726"/>
      <c r="F78" s="1726"/>
      <c r="G78" s="1726"/>
      <c r="H78" s="1726"/>
      <c r="I78" s="1726"/>
      <c r="J78" s="1726"/>
      <c r="K78" s="1726"/>
      <c r="L78" s="1727"/>
    </row>
    <row r="79" spans="1:15" s="586" customFormat="1" ht="28.5" customHeight="1">
      <c r="B79" s="587">
        <v>7</v>
      </c>
      <c r="C79" s="587" t="s">
        <v>974</v>
      </c>
      <c r="D79" s="1725" t="s">
        <v>973</v>
      </c>
      <c r="E79" s="1726"/>
      <c r="F79" s="1726"/>
      <c r="G79" s="1726"/>
      <c r="H79" s="1726"/>
      <c r="I79" s="1726"/>
      <c r="J79" s="1726"/>
      <c r="K79" s="1726"/>
      <c r="L79" s="1727"/>
    </row>
    <row r="80" spans="1:15" s="586" customFormat="1" ht="18.75" customHeight="1">
      <c r="B80" s="587">
        <v>8</v>
      </c>
      <c r="C80" s="587" t="s">
        <v>972</v>
      </c>
      <c r="D80" s="1725" t="s">
        <v>971</v>
      </c>
      <c r="E80" s="1726"/>
      <c r="F80" s="1726"/>
      <c r="G80" s="1726"/>
      <c r="H80" s="1726"/>
      <c r="I80" s="1726"/>
      <c r="J80" s="1726"/>
      <c r="K80" s="1726"/>
      <c r="L80" s="1727"/>
    </row>
    <row r="81" ht="18.75" customHeight="1"/>
  </sheetData>
  <mergeCells count="95">
    <mergeCell ref="D50:E50"/>
    <mergeCell ref="D51:E51"/>
    <mergeCell ref="D45:E45"/>
    <mergeCell ref="D46:E46"/>
    <mergeCell ref="D47:E47"/>
    <mergeCell ref="D48:E48"/>
    <mergeCell ref="D49:E49"/>
    <mergeCell ref="D40:E40"/>
    <mergeCell ref="D41:E41"/>
    <mergeCell ref="D42:E42"/>
    <mergeCell ref="D43:E43"/>
    <mergeCell ref="D44:E44"/>
    <mergeCell ref="D35:E35"/>
    <mergeCell ref="D36:E36"/>
    <mergeCell ref="D37:E37"/>
    <mergeCell ref="D38:E38"/>
    <mergeCell ref="D39:E39"/>
    <mergeCell ref="D30:E30"/>
    <mergeCell ref="D31:E31"/>
    <mergeCell ref="D32:E32"/>
    <mergeCell ref="D33:E33"/>
    <mergeCell ref="D34:E34"/>
    <mergeCell ref="D78:L78"/>
    <mergeCell ref="D79:L79"/>
    <mergeCell ref="D80:L80"/>
    <mergeCell ref="D72:L72"/>
    <mergeCell ref="D73:L73"/>
    <mergeCell ref="D74:L74"/>
    <mergeCell ref="D75:L75"/>
    <mergeCell ref="D76:L76"/>
    <mergeCell ref="D77:L77"/>
    <mergeCell ref="B68:C68"/>
    <mergeCell ref="G68:H68"/>
    <mergeCell ref="J68:K68"/>
    <mergeCell ref="B69:C69"/>
    <mergeCell ref="G69:H69"/>
    <mergeCell ref="J69:K69"/>
    <mergeCell ref="B66:C66"/>
    <mergeCell ref="G66:H66"/>
    <mergeCell ref="J66:K66"/>
    <mergeCell ref="B67:C67"/>
    <mergeCell ref="G67:H67"/>
    <mergeCell ref="J67:K67"/>
    <mergeCell ref="B64:C64"/>
    <mergeCell ref="G64:H64"/>
    <mergeCell ref="J64:K64"/>
    <mergeCell ref="B65:C65"/>
    <mergeCell ref="G65:H65"/>
    <mergeCell ref="J65:K65"/>
    <mergeCell ref="B62:C62"/>
    <mergeCell ref="G62:H62"/>
    <mergeCell ref="J62:K62"/>
    <mergeCell ref="B63:C63"/>
    <mergeCell ref="G63:H63"/>
    <mergeCell ref="J63:K63"/>
    <mergeCell ref="B61:C61"/>
    <mergeCell ref="G61:H61"/>
    <mergeCell ref="J61:K61"/>
    <mergeCell ref="D27:E27"/>
    <mergeCell ref="B53:F53"/>
    <mergeCell ref="D57:E57"/>
    <mergeCell ref="B58:C59"/>
    <mergeCell ref="D58:E58"/>
    <mergeCell ref="G58:H59"/>
    <mergeCell ref="I58:K58"/>
    <mergeCell ref="J59:K59"/>
    <mergeCell ref="B60:C60"/>
    <mergeCell ref="G60:H60"/>
    <mergeCell ref="J60:K60"/>
    <mergeCell ref="D28:E28"/>
    <mergeCell ref="D29:E29"/>
    <mergeCell ref="D26:E26"/>
    <mergeCell ref="D15:E15"/>
    <mergeCell ref="D16:E16"/>
    <mergeCell ref="D17:E17"/>
    <mergeCell ref="D18:E18"/>
    <mergeCell ref="D19:E19"/>
    <mergeCell ref="D20:E20"/>
    <mergeCell ref="D21:E21"/>
    <mergeCell ref="D22:E22"/>
    <mergeCell ref="D23:E23"/>
    <mergeCell ref="D24:E24"/>
    <mergeCell ref="D25:E25"/>
    <mergeCell ref="D14:E14"/>
    <mergeCell ref="K3:M3"/>
    <mergeCell ref="B5:M5"/>
    <mergeCell ref="B6:M6"/>
    <mergeCell ref="B7:M7"/>
    <mergeCell ref="D8:E8"/>
    <mergeCell ref="D9:E9"/>
    <mergeCell ref="D10:E10"/>
    <mergeCell ref="D11:E11"/>
    <mergeCell ref="D12:E12"/>
    <mergeCell ref="D13:E13"/>
    <mergeCell ref="E4:H4"/>
  </mergeCells>
  <phoneticPr fontId="4"/>
  <dataValidations count="4">
    <dataValidation type="list" allowBlank="1" showInputMessage="1" showErrorMessage="1" sqref="F9:F51">
      <formula1>Ｉ.金銭出納簿の区分</formula1>
    </dataValidation>
    <dataValidation type="list" allowBlank="1" showInputMessage="1" showErrorMessage="1" sqref="C9:C51">
      <formula1>Ｊ.金銭出納簿の収支の分類</formula1>
    </dataValidation>
    <dataValidation type="list" allowBlank="1" showInputMessage="1" showErrorMessage="1" sqref="M9:M52">
      <formula1>"○,　"</formula1>
    </dataValidation>
    <dataValidation imeMode="off" allowBlank="1" showInputMessage="1" showErrorMessage="1" sqref="J9:K52 B9:B52 G9:H52"/>
  </dataValidations>
  <printOptions horizontalCentered="1"/>
  <pageMargins left="0.31496062992125984" right="0.31496062992125984" top="0.59055118110236227" bottom="0.19685039370078741" header="0.51181102362204722" footer="0.51181102362204722"/>
  <pageSetup paperSize="9" fitToWidth="0" fitToHeight="0" orientation="landscape" cellComments="asDisplayed" r:id="rId1"/>
  <headerFooter alignWithMargins="0"/>
  <rowBreaks count="1" manualBreakCount="1">
    <brk id="54" max="1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3"/>
  <sheetViews>
    <sheetView showGridLines="0" view="pageBreakPreview" topLeftCell="A172" zoomScaleNormal="100" zoomScaleSheetLayoutView="100" workbookViewId="0">
      <selection sqref="A1:B1"/>
    </sheetView>
  </sheetViews>
  <sheetFormatPr defaultColWidth="9" defaultRowHeight="18.75"/>
  <cols>
    <col min="1" max="1" width="2.25" style="337" customWidth="1"/>
    <col min="2" max="2" width="4.875" style="337" customWidth="1"/>
    <col min="3" max="3" width="4" style="337" customWidth="1"/>
    <col min="4" max="4" width="4.75" style="337" customWidth="1"/>
    <col min="5" max="5" width="4.625" style="337" customWidth="1"/>
    <col min="6" max="6" width="4.75" style="337" customWidth="1"/>
    <col min="7" max="11" width="4.125" style="337" customWidth="1"/>
    <col min="12" max="12" width="5.625" style="337" customWidth="1"/>
    <col min="13" max="13" width="4.375" style="337" customWidth="1"/>
    <col min="14" max="14" width="5.125" style="337" customWidth="1"/>
    <col min="15" max="15" width="5" style="337" customWidth="1"/>
    <col min="16" max="16" width="6.25" style="337" customWidth="1"/>
    <col min="17" max="18" width="5.375" style="337" customWidth="1"/>
    <col min="19" max="21" width="3.875" style="337" customWidth="1"/>
    <col min="22" max="22" width="1.875" style="337" customWidth="1"/>
    <col min="23" max="24" width="2.625" style="337" customWidth="1"/>
    <col min="25" max="16384" width="9" style="337"/>
  </cols>
  <sheetData>
    <row r="1" spans="1:28">
      <c r="A1" s="422" t="s">
        <v>1124</v>
      </c>
    </row>
    <row r="2" spans="1:28" s="421" customFormat="1" ht="27.75" customHeight="1">
      <c r="A2" s="433" t="s">
        <v>1204</v>
      </c>
      <c r="Q2" s="436"/>
      <c r="R2" s="436"/>
      <c r="T2" s="436" t="s">
        <v>1206</v>
      </c>
    </row>
    <row r="3" spans="1:28" s="421" customFormat="1" ht="27.75" customHeight="1">
      <c r="A3" s="433"/>
      <c r="Q3" s="1787" t="s">
        <v>529</v>
      </c>
      <c r="R3" s="1787"/>
      <c r="S3" s="1787"/>
      <c r="T3" s="1787"/>
    </row>
    <row r="4" spans="1:28" s="426" customFormat="1" ht="25.5" customHeight="1">
      <c r="C4" s="1788">
        <f>'はじめに（PC）'!$D$3</f>
        <v>0</v>
      </c>
      <c r="D4" s="1788"/>
      <c r="E4" s="426" t="s">
        <v>636</v>
      </c>
      <c r="F4" s="421"/>
      <c r="G4" s="421"/>
    </row>
    <row r="5" spans="1:28" s="426" customFormat="1" ht="29.25" customHeight="1">
      <c r="A5" s="434"/>
      <c r="B5" s="434"/>
      <c r="C5" s="434"/>
      <c r="D5" s="434"/>
      <c r="E5" s="434"/>
      <c r="F5" s="421"/>
      <c r="G5" s="421"/>
      <c r="H5" s="421"/>
      <c r="I5" s="421"/>
      <c r="J5" s="421"/>
      <c r="K5" s="421"/>
      <c r="L5" s="421"/>
      <c r="M5" s="421"/>
      <c r="N5" s="421"/>
      <c r="O5" s="421"/>
      <c r="P5" s="421"/>
      <c r="Q5" s="421"/>
    </row>
    <row r="6" spans="1:28" s="421" customFormat="1" ht="24" customHeight="1">
      <c r="A6" s="431"/>
      <c r="B6" s="431"/>
      <c r="C6" s="431"/>
      <c r="D6" s="431"/>
      <c r="P6" s="1784" t="str">
        <f>'はじめに（PC）'!D4&amp;""</f>
        <v/>
      </c>
      <c r="Q6" s="1784"/>
      <c r="R6" s="1784"/>
      <c r="S6" s="1784"/>
      <c r="T6" s="1784"/>
    </row>
    <row r="7" spans="1:28" s="421" customFormat="1" ht="24" customHeight="1">
      <c r="A7" s="431"/>
      <c r="B7" s="431"/>
      <c r="C7" s="431"/>
      <c r="D7" s="431"/>
      <c r="P7" s="1785" t="str">
        <f>'はじめに（PC）'!D5&amp;""</f>
        <v/>
      </c>
      <c r="Q7" s="1785"/>
      <c r="R7" s="1785"/>
      <c r="S7" s="1785"/>
      <c r="T7" s="1785"/>
      <c r="U7" s="432"/>
    </row>
    <row r="8" spans="1:28" s="421" customFormat="1" ht="26.25" customHeight="1">
      <c r="A8" s="431"/>
      <c r="B8" s="431"/>
      <c r="C8" s="431"/>
      <c r="D8" s="431"/>
      <c r="E8" s="428"/>
    </row>
    <row r="9" spans="1:28" s="426" customFormat="1" ht="25.5" customHeight="1">
      <c r="A9" s="429"/>
      <c r="B9" s="428"/>
      <c r="C9" s="428"/>
      <c r="D9" s="428"/>
      <c r="E9" s="428"/>
      <c r="F9" s="421"/>
      <c r="G9" s="421"/>
    </row>
    <row r="10" spans="1:28" s="426" customFormat="1" ht="25.5" customHeight="1">
      <c r="A10" s="429"/>
      <c r="C10" s="430" t="s">
        <v>1123</v>
      </c>
      <c r="D10" s="430"/>
      <c r="E10" s="430"/>
      <c r="F10" s="421"/>
      <c r="G10" s="421"/>
    </row>
    <row r="11" spans="1:28" s="426" customFormat="1" ht="25.5" customHeight="1">
      <c r="A11" s="429"/>
      <c r="B11" s="428"/>
      <c r="C11" s="428"/>
      <c r="D11" s="428"/>
      <c r="E11" s="428"/>
      <c r="F11" s="421"/>
      <c r="G11" s="421"/>
    </row>
    <row r="12" spans="1:28" s="422" customFormat="1" ht="64.5" customHeight="1">
      <c r="B12" s="1037" t="s">
        <v>1122</v>
      </c>
      <c r="C12" s="1037"/>
      <c r="D12" s="1037"/>
      <c r="E12" s="1037"/>
      <c r="F12" s="1037"/>
      <c r="G12" s="1037"/>
      <c r="H12" s="1037"/>
      <c r="I12" s="1037"/>
      <c r="J12" s="1037"/>
      <c r="K12" s="1037"/>
      <c r="L12" s="1037"/>
      <c r="M12" s="1037"/>
      <c r="N12" s="1037"/>
      <c r="O12" s="1037"/>
      <c r="P12" s="1037"/>
      <c r="Q12" s="1037"/>
      <c r="R12" s="1037"/>
      <c r="S12" s="1037"/>
    </row>
    <row r="13" spans="1:28" s="309" customFormat="1" ht="6.75" customHeight="1">
      <c r="K13" s="675"/>
      <c r="L13" s="768"/>
      <c r="M13" s="768"/>
      <c r="N13" s="675"/>
      <c r="O13" s="675"/>
      <c r="P13" s="675"/>
      <c r="Q13" s="675"/>
      <c r="R13" s="675"/>
      <c r="S13" s="675"/>
      <c r="T13" s="675"/>
      <c r="U13" s="675"/>
      <c r="V13" s="675"/>
      <c r="W13" s="675"/>
      <c r="X13" s="675"/>
    </row>
    <row r="14" spans="1:28" ht="21" customHeight="1">
      <c r="A14" s="767"/>
      <c r="N14" s="725"/>
      <c r="Q14" s="725"/>
      <c r="R14" s="725"/>
      <c r="U14" s="725"/>
      <c r="V14" s="766" t="s">
        <v>1121</v>
      </c>
      <c r="W14" s="405"/>
      <c r="X14" s="405"/>
      <c r="AA14" s="765"/>
      <c r="AB14" s="764"/>
    </row>
    <row r="15" spans="1:28" s="748" customFormat="1" ht="29.25" customHeight="1">
      <c r="A15" s="1789" t="s">
        <v>1120</v>
      </c>
      <c r="B15" s="1789"/>
      <c r="C15" s="1789"/>
      <c r="D15" s="1789"/>
      <c r="E15" s="1789"/>
      <c r="F15" s="1789"/>
      <c r="G15" s="1789"/>
      <c r="H15" s="1789"/>
      <c r="I15" s="1789"/>
      <c r="J15" s="1789"/>
      <c r="K15" s="1789"/>
      <c r="L15" s="1789"/>
      <c r="M15" s="1789"/>
      <c r="N15" s="1789"/>
      <c r="O15" s="1789"/>
      <c r="P15" s="1789"/>
      <c r="Q15" s="1789"/>
      <c r="R15" s="1789"/>
      <c r="S15" s="1789"/>
      <c r="T15" s="1789"/>
      <c r="U15" s="1789"/>
      <c r="V15" s="1789"/>
      <c r="W15" s="309"/>
      <c r="X15" s="309"/>
      <c r="Y15" s="309"/>
      <c r="Z15" s="309"/>
      <c r="AA15" s="309"/>
    </row>
    <row r="16" spans="1:28" ht="24" customHeight="1">
      <c r="A16" s="763"/>
      <c r="B16" s="763"/>
      <c r="C16" s="763"/>
      <c r="D16" s="405"/>
      <c r="E16" s="405"/>
      <c r="F16" s="405"/>
      <c r="G16" s="405"/>
      <c r="H16" s="405"/>
      <c r="I16" s="405"/>
      <c r="J16" s="405"/>
      <c r="K16" s="405"/>
      <c r="M16" s="1790" t="s">
        <v>1119</v>
      </c>
      <c r="N16" s="1791"/>
      <c r="O16" s="1792" t="str">
        <f>'はじめに（PC）'!D4&amp;""</f>
        <v/>
      </c>
      <c r="P16" s="1793"/>
      <c r="Q16" s="1793"/>
      <c r="R16" s="1793"/>
      <c r="S16" s="1793"/>
      <c r="T16" s="1793"/>
      <c r="U16" s="1794"/>
    </row>
    <row r="17" spans="1:24" ht="9" customHeight="1">
      <c r="A17" s="763"/>
      <c r="B17" s="763"/>
      <c r="C17" s="763"/>
      <c r="D17" s="405"/>
      <c r="E17" s="405"/>
      <c r="F17" s="405"/>
      <c r="G17" s="405"/>
      <c r="H17" s="405"/>
      <c r="I17" s="405"/>
      <c r="J17" s="405"/>
      <c r="K17" s="405"/>
      <c r="M17" s="735"/>
      <c r="N17" s="735"/>
      <c r="O17" s="346"/>
      <c r="P17" s="346"/>
      <c r="Q17" s="346"/>
      <c r="R17" s="346"/>
      <c r="S17" s="346"/>
      <c r="T17" s="346"/>
      <c r="U17" s="346"/>
    </row>
    <row r="18" spans="1:24" s="748" customFormat="1" ht="25.5" customHeight="1">
      <c r="A18" s="762"/>
      <c r="B18" s="1786" t="s">
        <v>1118</v>
      </c>
      <c r="C18" s="1786"/>
      <c r="D18" s="1786"/>
      <c r="E18" s="1786"/>
      <c r="F18" s="1786"/>
      <c r="G18" s="1786"/>
      <c r="H18" s="1786"/>
      <c r="I18" s="1786"/>
      <c r="J18" s="1786"/>
      <c r="K18" s="1786"/>
      <c r="L18" s="761"/>
      <c r="M18" s="735"/>
      <c r="N18" s="760"/>
      <c r="O18" s="758"/>
      <c r="P18" s="758"/>
      <c r="Q18" s="758"/>
      <c r="R18" s="309"/>
      <c r="S18" s="309"/>
      <c r="T18" s="309"/>
      <c r="U18" s="309"/>
      <c r="V18" s="309"/>
      <c r="W18" s="309"/>
      <c r="X18" s="309"/>
    </row>
    <row r="19" spans="1:24" s="748" customFormat="1" ht="26.25" customHeight="1">
      <c r="B19" s="1795" t="s">
        <v>1117</v>
      </c>
      <c r="C19" s="1005" t="s">
        <v>1109</v>
      </c>
      <c r="D19" s="1212"/>
      <c r="E19" s="1212"/>
      <c r="F19" s="1212"/>
      <c r="G19" s="1212"/>
      <c r="H19" s="1212"/>
      <c r="I19" s="1212"/>
      <c r="J19" s="1212"/>
      <c r="K19" s="1006"/>
      <c r="L19" s="1088" t="s">
        <v>1108</v>
      </c>
      <c r="M19" s="1088"/>
      <c r="N19" s="1088"/>
      <c r="O19" s="1088"/>
      <c r="P19" s="1005" t="s">
        <v>1107</v>
      </c>
      <c r="Q19" s="1212"/>
      <c r="R19" s="1212"/>
      <c r="S19" s="1212"/>
      <c r="T19" s="1212"/>
      <c r="U19" s="1006"/>
      <c r="W19" s="702"/>
    </row>
    <row r="20" spans="1:24" s="748" customFormat="1" ht="35.25" customHeight="1">
      <c r="B20" s="1796"/>
      <c r="C20" s="759" t="s">
        <v>1106</v>
      </c>
      <c r="D20" s="1798" t="s">
        <v>1116</v>
      </c>
      <c r="E20" s="1798"/>
      <c r="F20" s="1798"/>
      <c r="G20" s="1798"/>
      <c r="H20" s="1798"/>
      <c r="I20" s="1798"/>
      <c r="J20" s="1798"/>
      <c r="K20" s="1799"/>
      <c r="L20" s="1800">
        <f>'金銭出納簿(農地維持・資源向上)'!D60</f>
        <v>0</v>
      </c>
      <c r="M20" s="1801"/>
      <c r="N20" s="1801"/>
      <c r="O20" s="1802"/>
      <c r="P20" s="1803"/>
      <c r="Q20" s="1804"/>
      <c r="R20" s="1804"/>
      <c r="S20" s="1804"/>
      <c r="T20" s="1804"/>
      <c r="U20" s="1805"/>
    </row>
    <row r="21" spans="1:24" s="748" customFormat="1" ht="35.25" customHeight="1">
      <c r="B21" s="1796"/>
      <c r="C21" s="752" t="s">
        <v>1104</v>
      </c>
      <c r="D21" s="1806" t="s">
        <v>1115</v>
      </c>
      <c r="E21" s="1806"/>
      <c r="F21" s="1806"/>
      <c r="G21" s="1806"/>
      <c r="H21" s="1806"/>
      <c r="I21" s="1806"/>
      <c r="J21" s="1806"/>
      <c r="K21" s="1807"/>
      <c r="L21" s="1808">
        <f>'金銭出納簿 (長寿命化)'!I60</f>
        <v>0</v>
      </c>
      <c r="M21" s="1809"/>
      <c r="N21" s="1809"/>
      <c r="O21" s="1810"/>
      <c r="P21" s="1811"/>
      <c r="Q21" s="1812"/>
      <c r="R21" s="1812"/>
      <c r="S21" s="1812"/>
      <c r="T21" s="1812"/>
      <c r="U21" s="1813"/>
    </row>
    <row r="22" spans="1:24" s="748" customFormat="1" ht="26.25" customHeight="1">
      <c r="B22" s="1796"/>
      <c r="C22" s="752" t="s">
        <v>1100</v>
      </c>
      <c r="D22" s="1806" t="s">
        <v>1114</v>
      </c>
      <c r="E22" s="1806"/>
      <c r="F22" s="1806"/>
      <c r="G22" s="1806"/>
      <c r="H22" s="1806"/>
      <c r="I22" s="1806"/>
      <c r="J22" s="1806"/>
      <c r="K22" s="1807"/>
      <c r="L22" s="1808">
        <f>'金銭出納簿(農地維持・資源向上)'!D61</f>
        <v>0</v>
      </c>
      <c r="M22" s="1809"/>
      <c r="N22" s="1809"/>
      <c r="O22" s="1810"/>
      <c r="P22" s="1811"/>
      <c r="Q22" s="1812"/>
      <c r="R22" s="1812"/>
      <c r="S22" s="1812"/>
      <c r="T22" s="1812"/>
      <c r="U22" s="1813"/>
    </row>
    <row r="23" spans="1:24" s="748" customFormat="1" ht="26.25" customHeight="1">
      <c r="B23" s="1796"/>
      <c r="C23" s="752" t="s">
        <v>1113</v>
      </c>
      <c r="D23" s="1806" t="s">
        <v>1112</v>
      </c>
      <c r="E23" s="1806"/>
      <c r="F23" s="1806"/>
      <c r="G23" s="1806"/>
      <c r="H23" s="1806"/>
      <c r="I23" s="1806"/>
      <c r="J23" s="1806"/>
      <c r="K23" s="1807"/>
      <c r="L23" s="1808">
        <f>'金銭出納簿 (長寿命化)'!I61</f>
        <v>0</v>
      </c>
      <c r="M23" s="1809"/>
      <c r="N23" s="1809"/>
      <c r="O23" s="1810"/>
      <c r="P23" s="1811"/>
      <c r="Q23" s="1812"/>
      <c r="R23" s="1812"/>
      <c r="S23" s="1812"/>
      <c r="T23" s="1812"/>
      <c r="U23" s="1813"/>
    </row>
    <row r="24" spans="1:24" s="748" customFormat="1" ht="26.25" customHeight="1" thickBot="1">
      <c r="B24" s="1796"/>
      <c r="C24" s="755" t="s">
        <v>1111</v>
      </c>
      <c r="D24" s="1806" t="s">
        <v>982</v>
      </c>
      <c r="E24" s="1806"/>
      <c r="F24" s="1806"/>
      <c r="G24" s="1806"/>
      <c r="H24" s="1806"/>
      <c r="I24" s="1806"/>
      <c r="J24" s="1806"/>
      <c r="K24" s="1807"/>
      <c r="L24" s="1814">
        <f>SUM('金銭出納簿(農地維持・資源向上)'!D62,'金銭出納簿 (長寿命化)'!I62)</f>
        <v>0</v>
      </c>
      <c r="M24" s="1815"/>
      <c r="N24" s="1815"/>
      <c r="O24" s="1816"/>
      <c r="P24" s="1817"/>
      <c r="Q24" s="1818"/>
      <c r="R24" s="1818"/>
      <c r="S24" s="1818"/>
      <c r="T24" s="1818"/>
      <c r="U24" s="1819"/>
    </row>
    <row r="25" spans="1:24" s="748" customFormat="1" ht="26.25" customHeight="1" thickTop="1">
      <c r="B25" s="1797"/>
      <c r="C25" s="1820" t="s">
        <v>1094</v>
      </c>
      <c r="D25" s="1821"/>
      <c r="E25" s="1821"/>
      <c r="F25" s="1821"/>
      <c r="G25" s="1821"/>
      <c r="H25" s="1821"/>
      <c r="I25" s="1821"/>
      <c r="J25" s="1821"/>
      <c r="K25" s="1822"/>
      <c r="L25" s="1823">
        <f>SUM(L20:O24)</f>
        <v>0</v>
      </c>
      <c r="M25" s="1823"/>
      <c r="N25" s="1823"/>
      <c r="O25" s="1823"/>
      <c r="P25" s="1824"/>
      <c r="Q25" s="1825"/>
      <c r="R25" s="1825"/>
      <c r="S25" s="1825"/>
      <c r="T25" s="1825"/>
      <c r="U25" s="1826"/>
    </row>
    <row r="26" spans="1:24" s="748" customFormat="1" ht="16.5" customHeight="1">
      <c r="B26" s="758"/>
      <c r="C26" s="309"/>
      <c r="D26" s="309"/>
      <c r="E26" s="309"/>
      <c r="F26" s="309"/>
      <c r="G26" s="309"/>
      <c r="H26" s="309"/>
      <c r="I26" s="309"/>
      <c r="J26" s="309"/>
      <c r="K26" s="309"/>
      <c r="L26" s="757"/>
      <c r="M26" s="757"/>
      <c r="N26" s="757"/>
      <c r="O26" s="757"/>
      <c r="P26" s="309"/>
      <c r="Q26" s="309"/>
      <c r="R26" s="309"/>
      <c r="S26" s="309"/>
      <c r="T26" s="309"/>
      <c r="U26" s="309"/>
      <c r="V26" s="309"/>
      <c r="W26" s="309"/>
      <c r="X26" s="309"/>
    </row>
    <row r="27" spans="1:24" s="748" customFormat="1" ht="28.5" customHeight="1">
      <c r="B27" s="1795" t="s">
        <v>1110</v>
      </c>
      <c r="C27" s="1005" t="s">
        <v>1109</v>
      </c>
      <c r="D27" s="1212"/>
      <c r="E27" s="1212"/>
      <c r="F27" s="1212"/>
      <c r="G27" s="1212"/>
      <c r="H27" s="1212"/>
      <c r="I27" s="1212"/>
      <c r="J27" s="1212"/>
      <c r="K27" s="1006"/>
      <c r="L27" s="1830" t="s">
        <v>1108</v>
      </c>
      <c r="M27" s="1830"/>
      <c r="N27" s="1830"/>
      <c r="O27" s="1830"/>
      <c r="P27" s="1005" t="s">
        <v>1107</v>
      </c>
      <c r="Q27" s="1212"/>
      <c r="R27" s="1212"/>
      <c r="S27" s="1212"/>
      <c r="T27" s="1212"/>
      <c r="U27" s="1006"/>
    </row>
    <row r="28" spans="1:24" s="748" customFormat="1" ht="37.5" customHeight="1">
      <c r="B28" s="1796"/>
      <c r="C28" s="756" t="s">
        <v>1106</v>
      </c>
      <c r="D28" s="1831" t="s">
        <v>1105</v>
      </c>
      <c r="E28" s="1831"/>
      <c r="F28" s="1831"/>
      <c r="G28" s="1831"/>
      <c r="H28" s="1831"/>
      <c r="I28" s="1831"/>
      <c r="J28" s="1831"/>
      <c r="K28" s="1832"/>
      <c r="L28" s="1833">
        <f>SUM(L29:O32)</f>
        <v>0</v>
      </c>
      <c r="M28" s="1834"/>
      <c r="N28" s="1834"/>
      <c r="O28" s="1835"/>
      <c r="P28" s="1803"/>
      <c r="Q28" s="1804"/>
      <c r="R28" s="1804"/>
      <c r="S28" s="1804"/>
      <c r="T28" s="1804"/>
      <c r="U28" s="1805"/>
      <c r="W28" s="702"/>
    </row>
    <row r="29" spans="1:24" s="748" customFormat="1" ht="26.25" customHeight="1">
      <c r="B29" s="1796"/>
      <c r="C29" s="754"/>
      <c r="D29" s="1836" t="s">
        <v>1102</v>
      </c>
      <c r="E29" s="1836"/>
      <c r="F29" s="1836"/>
      <c r="G29" s="1836"/>
      <c r="H29" s="1836"/>
      <c r="I29" s="1836"/>
      <c r="J29" s="1836"/>
      <c r="K29" s="1837"/>
      <c r="L29" s="1808">
        <f>'金銭出納簿(農地維持・資源向上)'!E63</f>
        <v>0</v>
      </c>
      <c r="M29" s="1809"/>
      <c r="N29" s="1809"/>
      <c r="O29" s="1810"/>
      <c r="P29" s="1811"/>
      <c r="Q29" s="1812"/>
      <c r="R29" s="1812"/>
      <c r="S29" s="1812"/>
      <c r="T29" s="1812"/>
      <c r="U29" s="1813"/>
    </row>
    <row r="30" spans="1:24" s="748" customFormat="1" ht="26.25" customHeight="1">
      <c r="B30" s="1796"/>
      <c r="C30" s="754"/>
      <c r="D30" s="1836" t="s">
        <v>978</v>
      </c>
      <c r="E30" s="1836"/>
      <c r="F30" s="1836"/>
      <c r="G30" s="1836"/>
      <c r="H30" s="1836"/>
      <c r="I30" s="1836"/>
      <c r="J30" s="1836"/>
      <c r="K30" s="1837"/>
      <c r="L30" s="1808">
        <f>'金銭出納簿(農地維持・資源向上)'!E64</f>
        <v>0</v>
      </c>
      <c r="M30" s="1809"/>
      <c r="N30" s="1809"/>
      <c r="O30" s="1810"/>
      <c r="P30" s="1811"/>
      <c r="Q30" s="1812"/>
      <c r="R30" s="1812"/>
      <c r="S30" s="1812"/>
      <c r="T30" s="1812"/>
      <c r="U30" s="1813"/>
    </row>
    <row r="31" spans="1:24" s="748" customFormat="1" ht="26.25" customHeight="1">
      <c r="B31" s="1796"/>
      <c r="C31" s="754"/>
      <c r="D31" s="1836" t="s">
        <v>976</v>
      </c>
      <c r="E31" s="1836"/>
      <c r="F31" s="1836"/>
      <c r="G31" s="1836"/>
      <c r="H31" s="1836"/>
      <c r="I31" s="1836"/>
      <c r="J31" s="1836"/>
      <c r="K31" s="1837"/>
      <c r="L31" s="1808">
        <f>'金銭出納簿(農地維持・資源向上)'!E65</f>
        <v>0</v>
      </c>
      <c r="M31" s="1809"/>
      <c r="N31" s="1809"/>
      <c r="O31" s="1810"/>
      <c r="P31" s="1811"/>
      <c r="Q31" s="1812"/>
      <c r="R31" s="1812"/>
      <c r="S31" s="1812"/>
      <c r="T31" s="1812"/>
      <c r="U31" s="1813"/>
    </row>
    <row r="32" spans="1:24" s="748" customFormat="1" ht="26.25" customHeight="1">
      <c r="B32" s="1796"/>
      <c r="C32" s="753"/>
      <c r="D32" s="1836" t="s">
        <v>1101</v>
      </c>
      <c r="E32" s="1836"/>
      <c r="F32" s="1836"/>
      <c r="G32" s="1836"/>
      <c r="H32" s="1836"/>
      <c r="I32" s="1836"/>
      <c r="J32" s="1836"/>
      <c r="K32" s="1837"/>
      <c r="L32" s="1808">
        <f>'金銭出納簿(農地維持・資源向上)'!E66</f>
        <v>0</v>
      </c>
      <c r="M32" s="1809"/>
      <c r="N32" s="1809"/>
      <c r="O32" s="1810"/>
      <c r="P32" s="1811"/>
      <c r="Q32" s="1812"/>
      <c r="R32" s="1812"/>
      <c r="S32" s="1812"/>
      <c r="T32" s="1812"/>
      <c r="U32" s="1813"/>
    </row>
    <row r="33" spans="1:24" s="748" customFormat="1" ht="29.25" customHeight="1">
      <c r="B33" s="1796"/>
      <c r="C33" s="755" t="s">
        <v>1104</v>
      </c>
      <c r="D33" s="1841" t="s">
        <v>1103</v>
      </c>
      <c r="E33" s="1841"/>
      <c r="F33" s="1841"/>
      <c r="G33" s="1841"/>
      <c r="H33" s="1841"/>
      <c r="I33" s="1841"/>
      <c r="J33" s="1841"/>
      <c r="K33" s="1842"/>
      <c r="L33" s="1843">
        <f>SUM(L34:O37)</f>
        <v>0</v>
      </c>
      <c r="M33" s="1844"/>
      <c r="N33" s="1844"/>
      <c r="O33" s="1845"/>
      <c r="P33" s="1811"/>
      <c r="Q33" s="1812"/>
      <c r="R33" s="1812"/>
      <c r="S33" s="1812"/>
      <c r="T33" s="1812"/>
      <c r="U33" s="1813"/>
    </row>
    <row r="34" spans="1:24" s="748" customFormat="1" ht="26.25" customHeight="1">
      <c r="B34" s="1796"/>
      <c r="C34" s="754"/>
      <c r="D34" s="1836" t="s">
        <v>1102</v>
      </c>
      <c r="E34" s="1836"/>
      <c r="F34" s="1836"/>
      <c r="G34" s="1836"/>
      <c r="H34" s="1836"/>
      <c r="I34" s="1836"/>
      <c r="J34" s="1836"/>
      <c r="K34" s="1837"/>
      <c r="L34" s="1808">
        <f>'金銭出納簿 (長寿命化)'!J63</f>
        <v>0</v>
      </c>
      <c r="M34" s="1809"/>
      <c r="N34" s="1809"/>
      <c r="O34" s="1810"/>
      <c r="P34" s="1811"/>
      <c r="Q34" s="1812"/>
      <c r="R34" s="1812"/>
      <c r="S34" s="1812"/>
      <c r="T34" s="1812"/>
      <c r="U34" s="1813"/>
    </row>
    <row r="35" spans="1:24" s="748" customFormat="1" ht="26.25" customHeight="1">
      <c r="B35" s="1796"/>
      <c r="C35" s="754"/>
      <c r="D35" s="1836" t="s">
        <v>978</v>
      </c>
      <c r="E35" s="1836"/>
      <c r="F35" s="1836"/>
      <c r="G35" s="1836"/>
      <c r="H35" s="1836"/>
      <c r="I35" s="1836"/>
      <c r="J35" s="1836"/>
      <c r="K35" s="1837"/>
      <c r="L35" s="1808">
        <f>'金銭出納簿 (長寿命化)'!J64</f>
        <v>0</v>
      </c>
      <c r="M35" s="1809"/>
      <c r="N35" s="1809"/>
      <c r="O35" s="1810"/>
      <c r="P35" s="1811"/>
      <c r="Q35" s="1812"/>
      <c r="R35" s="1812"/>
      <c r="S35" s="1812"/>
      <c r="T35" s="1812"/>
      <c r="U35" s="1813"/>
    </row>
    <row r="36" spans="1:24" s="748" customFormat="1" ht="26.25" customHeight="1">
      <c r="B36" s="1796"/>
      <c r="C36" s="754"/>
      <c r="D36" s="1836" t="s">
        <v>976</v>
      </c>
      <c r="E36" s="1836"/>
      <c r="F36" s="1836"/>
      <c r="G36" s="1836"/>
      <c r="H36" s="1836"/>
      <c r="I36" s="1836"/>
      <c r="J36" s="1836"/>
      <c r="K36" s="1837"/>
      <c r="L36" s="1808">
        <f>'金銭出納簿 (長寿命化)'!J65</f>
        <v>0</v>
      </c>
      <c r="M36" s="1809"/>
      <c r="N36" s="1809"/>
      <c r="O36" s="1810"/>
      <c r="P36" s="1811"/>
      <c r="Q36" s="1812"/>
      <c r="R36" s="1812"/>
      <c r="S36" s="1812"/>
      <c r="T36" s="1812"/>
      <c r="U36" s="1813"/>
    </row>
    <row r="37" spans="1:24" s="748" customFormat="1" ht="26.25" customHeight="1">
      <c r="B37" s="1796"/>
      <c r="C37" s="753"/>
      <c r="D37" s="1836" t="s">
        <v>1101</v>
      </c>
      <c r="E37" s="1836"/>
      <c r="F37" s="1836"/>
      <c r="G37" s="1836"/>
      <c r="H37" s="1836"/>
      <c r="I37" s="1836"/>
      <c r="J37" s="1836"/>
      <c r="K37" s="1837"/>
      <c r="L37" s="1808">
        <f>'金銭出納簿 (長寿命化)'!J66</f>
        <v>0</v>
      </c>
      <c r="M37" s="1809"/>
      <c r="N37" s="1809"/>
      <c r="O37" s="1810"/>
      <c r="P37" s="1811"/>
      <c r="Q37" s="1812"/>
      <c r="R37" s="1812"/>
      <c r="S37" s="1812"/>
      <c r="T37" s="1812"/>
      <c r="U37" s="1813"/>
    </row>
    <row r="38" spans="1:24" s="748" customFormat="1" ht="25.5" customHeight="1">
      <c r="B38" s="1796"/>
      <c r="C38" s="752" t="s">
        <v>1100</v>
      </c>
      <c r="D38" s="1836" t="s">
        <v>972</v>
      </c>
      <c r="E38" s="1836"/>
      <c r="F38" s="1836"/>
      <c r="G38" s="1836"/>
      <c r="H38" s="1836"/>
      <c r="I38" s="1836"/>
      <c r="J38" s="1836"/>
      <c r="K38" s="1837"/>
      <c r="L38" s="1808">
        <f>SUM('金銭出納簿(農地維持・資源向上)'!E67,'金銭出納簿 (長寿命化)'!J67)</f>
        <v>0</v>
      </c>
      <c r="M38" s="1809"/>
      <c r="N38" s="1809"/>
      <c r="O38" s="1810"/>
      <c r="P38" s="1811"/>
      <c r="Q38" s="1812"/>
      <c r="R38" s="1812"/>
      <c r="S38" s="1812"/>
      <c r="T38" s="1812"/>
      <c r="U38" s="1813"/>
    </row>
    <row r="39" spans="1:24" s="748" customFormat="1" ht="38.25" customHeight="1">
      <c r="B39" s="1796"/>
      <c r="C39" s="752" t="s">
        <v>1099</v>
      </c>
      <c r="D39" s="1836" t="s">
        <v>1098</v>
      </c>
      <c r="E39" s="1836"/>
      <c r="F39" s="1836"/>
      <c r="G39" s="1836"/>
      <c r="H39" s="1836"/>
      <c r="I39" s="1836"/>
      <c r="J39" s="1836"/>
      <c r="K39" s="1837"/>
      <c r="L39" s="1808">
        <f>'金銭出納簿(農地維持・資源向上)'!E68</f>
        <v>0</v>
      </c>
      <c r="M39" s="1809"/>
      <c r="N39" s="1809"/>
      <c r="O39" s="1810"/>
      <c r="P39" s="1838" t="s">
        <v>1095</v>
      </c>
      <c r="Q39" s="1839"/>
      <c r="R39" s="1839"/>
      <c r="S39" s="1839"/>
      <c r="T39" s="1839"/>
      <c r="U39" s="1840"/>
    </row>
    <row r="40" spans="1:24" s="748" customFormat="1" ht="35.25" customHeight="1" thickBot="1">
      <c r="B40" s="1796"/>
      <c r="C40" s="752" t="s">
        <v>1097</v>
      </c>
      <c r="D40" s="1836" t="s">
        <v>1096</v>
      </c>
      <c r="E40" s="1836"/>
      <c r="F40" s="1836"/>
      <c r="G40" s="1836"/>
      <c r="H40" s="1836"/>
      <c r="I40" s="1836"/>
      <c r="J40" s="1836"/>
      <c r="K40" s="1837"/>
      <c r="L40" s="1808">
        <f>'金銭出納簿 (長寿命化)'!J68</f>
        <v>0</v>
      </c>
      <c r="M40" s="1809"/>
      <c r="N40" s="1809"/>
      <c r="O40" s="1810"/>
      <c r="P40" s="1838" t="s">
        <v>1095</v>
      </c>
      <c r="Q40" s="1839"/>
      <c r="R40" s="1839"/>
      <c r="S40" s="1839"/>
      <c r="T40" s="1839"/>
      <c r="U40" s="1840"/>
      <c r="V40" s="309"/>
      <c r="W40" s="309"/>
      <c r="X40" s="309"/>
    </row>
    <row r="41" spans="1:24" s="748" customFormat="1" ht="27" customHeight="1" thickTop="1">
      <c r="B41" s="1797"/>
      <c r="C41" s="1827" t="s">
        <v>1094</v>
      </c>
      <c r="D41" s="1828"/>
      <c r="E41" s="1828"/>
      <c r="F41" s="1828"/>
      <c r="G41" s="1828"/>
      <c r="H41" s="1828"/>
      <c r="I41" s="1828"/>
      <c r="J41" s="1828"/>
      <c r="K41" s="1829"/>
      <c r="L41" s="1823">
        <f>SUM(L28,L33,L38:O40)</f>
        <v>0</v>
      </c>
      <c r="M41" s="1823"/>
      <c r="N41" s="1823"/>
      <c r="O41" s="1823"/>
      <c r="P41" s="1824"/>
      <c r="Q41" s="1825"/>
      <c r="R41" s="1825"/>
      <c r="S41" s="1825"/>
      <c r="T41" s="1825"/>
      <c r="U41" s="1826"/>
    </row>
    <row r="42" spans="1:24" s="748" customFormat="1" ht="9" customHeight="1">
      <c r="A42" s="751"/>
      <c r="B42" s="751"/>
      <c r="C42" s="735"/>
      <c r="D42" s="309"/>
      <c r="E42" s="309"/>
      <c r="F42" s="309"/>
      <c r="G42" s="309"/>
      <c r="H42" s="309"/>
      <c r="I42" s="309"/>
      <c r="J42" s="750"/>
      <c r="K42" s="750"/>
      <c r="L42" s="750"/>
      <c r="M42" s="750"/>
      <c r="N42" s="750"/>
      <c r="O42" s="750"/>
      <c r="P42" s="749"/>
      <c r="Q42" s="749"/>
      <c r="R42" s="749"/>
      <c r="S42" s="309"/>
      <c r="T42" s="309"/>
      <c r="U42" s="309"/>
      <c r="V42" s="309"/>
      <c r="W42" s="309"/>
      <c r="X42" s="309"/>
    </row>
    <row r="43" spans="1:24" ht="24.75" customHeight="1">
      <c r="A43" s="747" t="s">
        <v>1093</v>
      </c>
      <c r="B43" s="747"/>
      <c r="C43" s="747"/>
      <c r="D43" s="747"/>
      <c r="E43" s="747"/>
      <c r="F43" s="747"/>
      <c r="G43" s="747"/>
      <c r="H43" s="747"/>
      <c r="I43" s="747"/>
      <c r="J43" s="747"/>
      <c r="K43" s="747"/>
      <c r="L43" s="747"/>
      <c r="M43" s="747"/>
      <c r="N43" s="747"/>
      <c r="O43" s="747"/>
      <c r="P43" s="747"/>
      <c r="Q43" s="747"/>
      <c r="R43" s="747"/>
      <c r="S43" s="747"/>
      <c r="T43" s="747"/>
      <c r="U43" s="747"/>
      <c r="V43" s="747"/>
    </row>
    <row r="44" spans="1:24" ht="24" customHeight="1">
      <c r="A44" s="747"/>
      <c r="B44" s="722" t="s">
        <v>1092</v>
      </c>
      <c r="C44" s="747"/>
      <c r="D44" s="747"/>
      <c r="E44" s="747"/>
      <c r="F44" s="747"/>
      <c r="G44" s="747"/>
      <c r="H44" s="747"/>
      <c r="I44" s="747"/>
      <c r="J44" s="747"/>
      <c r="K44" s="747"/>
      <c r="L44" s="747"/>
      <c r="M44" s="747"/>
      <c r="N44" s="747"/>
      <c r="O44" s="747"/>
      <c r="P44" s="747"/>
      <c r="Q44" s="747"/>
      <c r="R44" s="747"/>
      <c r="S44" s="747"/>
      <c r="T44" s="747"/>
      <c r="U44" s="747"/>
      <c r="V44" s="747"/>
    </row>
    <row r="45" spans="1:24" s="744" customFormat="1" ht="24" customHeight="1">
      <c r="A45" s="746"/>
      <c r="B45" s="1007" t="s">
        <v>1091</v>
      </c>
      <c r="C45" s="1846"/>
      <c r="D45" s="1846"/>
      <c r="E45" s="1008"/>
      <c r="F45" s="1534" t="s">
        <v>529</v>
      </c>
      <c r="G45" s="1847"/>
      <c r="H45" s="1847"/>
      <c r="I45" s="1847"/>
      <c r="J45" s="1847"/>
      <c r="K45" s="1535"/>
      <c r="L45" s="746"/>
      <c r="M45" s="745"/>
      <c r="N45" s="740"/>
      <c r="O45" s="740"/>
      <c r="P45" s="740"/>
      <c r="Q45" s="740"/>
      <c r="R45" s="740"/>
      <c r="S45" s="740"/>
      <c r="T45" s="740"/>
      <c r="U45" s="740"/>
    </row>
    <row r="46" spans="1:24" s="739" customFormat="1" ht="30.75" customHeight="1">
      <c r="A46" s="743" t="s">
        <v>1090</v>
      </c>
      <c r="D46" s="741"/>
      <c r="E46" s="741"/>
      <c r="F46" s="742"/>
      <c r="G46" s="741"/>
      <c r="H46" s="741"/>
      <c r="I46" s="741"/>
      <c r="J46" s="741"/>
      <c r="K46" s="741"/>
      <c r="L46" s="741"/>
      <c r="M46" s="740"/>
      <c r="N46" s="740"/>
      <c r="O46" s="740"/>
      <c r="P46" s="740"/>
      <c r="Q46" s="740"/>
      <c r="R46" s="740"/>
      <c r="S46" s="740"/>
      <c r="T46" s="740"/>
      <c r="U46" s="740"/>
    </row>
    <row r="47" spans="1:24" s="309" customFormat="1" ht="24" customHeight="1">
      <c r="A47" s="738" t="s">
        <v>1089</v>
      </c>
      <c r="B47" s="737" t="s">
        <v>1020</v>
      </c>
      <c r="C47" s="736"/>
      <c r="D47" s="736"/>
      <c r="E47" s="736"/>
      <c r="F47" s="704"/>
      <c r="G47" s="704"/>
      <c r="H47" s="704"/>
      <c r="I47" s="704"/>
      <c r="J47" s="704"/>
      <c r="K47" s="704"/>
      <c r="L47" s="735"/>
      <c r="N47" s="735"/>
      <c r="O47" s="735"/>
      <c r="P47" s="735"/>
      <c r="Q47" s="735"/>
      <c r="R47" s="735"/>
      <c r="S47" s="735"/>
      <c r="T47" s="735"/>
      <c r="U47" s="735"/>
    </row>
    <row r="48" spans="1:24" ht="23.25" customHeight="1">
      <c r="A48" s="309"/>
      <c r="B48" s="1005" t="s">
        <v>1088</v>
      </c>
      <c r="C48" s="1212"/>
      <c r="D48" s="1212"/>
      <c r="E48" s="1006"/>
      <c r="F48" s="1005" t="s">
        <v>1087</v>
      </c>
      <c r="G48" s="1212"/>
      <c r="H48" s="1212"/>
      <c r="I48" s="1212"/>
      <c r="J48" s="1212"/>
      <c r="K48" s="734"/>
      <c r="L48" s="309"/>
      <c r="M48" s="309"/>
      <c r="N48" s="309"/>
      <c r="O48" s="309"/>
      <c r="P48" s="309"/>
    </row>
    <row r="49" spans="1:22" ht="23.25" customHeight="1">
      <c r="A49" s="309"/>
      <c r="B49" s="1583"/>
      <c r="C49" s="1303"/>
      <c r="D49" s="1303"/>
      <c r="E49" s="1304"/>
      <c r="F49" s="1583"/>
      <c r="G49" s="1303"/>
      <c r="H49" s="1303"/>
      <c r="I49" s="1303"/>
      <c r="J49" s="1303"/>
      <c r="K49" s="733"/>
    </row>
    <row r="50" spans="1:22" s="732" customFormat="1" ht="29.25" customHeight="1">
      <c r="A50" s="1848" t="s">
        <v>1086</v>
      </c>
      <c r="B50" s="1848"/>
      <c r="C50" s="1848"/>
      <c r="D50" s="1848"/>
      <c r="E50" s="1848"/>
      <c r="F50" s="1848"/>
      <c r="G50" s="1848"/>
      <c r="H50" s="1848"/>
      <c r="I50" s="1848"/>
      <c r="J50" s="1848"/>
      <c r="K50" s="1848"/>
      <c r="L50" s="1848"/>
      <c r="M50" s="1848"/>
      <c r="N50" s="1848"/>
      <c r="O50" s="1848"/>
      <c r="P50" s="1848"/>
      <c r="Q50" s="1848"/>
      <c r="R50" s="1848"/>
      <c r="S50" s="1848"/>
      <c r="T50" s="1848"/>
      <c r="U50" s="1848"/>
      <c r="V50" s="1848"/>
    </row>
    <row r="51" spans="1:22" s="722" customFormat="1" ht="16.5" customHeight="1">
      <c r="B51" s="722" t="s">
        <v>1085</v>
      </c>
    </row>
    <row r="52" spans="1:22" s="722" customFormat="1" ht="30" customHeight="1">
      <c r="B52" s="1013" t="s">
        <v>1084</v>
      </c>
      <c r="C52" s="1013"/>
      <c r="D52" s="1013"/>
      <c r="E52" s="1013"/>
      <c r="F52" s="1013"/>
      <c r="G52" s="1013"/>
      <c r="H52" s="1013"/>
      <c r="I52" s="1013"/>
      <c r="J52" s="1013"/>
      <c r="K52" s="1013"/>
      <c r="L52" s="1013"/>
      <c r="M52" s="1013"/>
      <c r="N52" s="1013"/>
      <c r="O52" s="1013"/>
      <c r="P52" s="1013"/>
      <c r="Q52" s="1013"/>
      <c r="R52" s="1013"/>
      <c r="S52" s="1013"/>
      <c r="T52" s="1013"/>
      <c r="U52" s="1013"/>
      <c r="V52" s="367"/>
    </row>
    <row r="53" spans="1:22" s="722" customFormat="1" ht="33.75" customHeight="1">
      <c r="B53" s="1013" t="s">
        <v>1083</v>
      </c>
      <c r="C53" s="1013"/>
      <c r="D53" s="1013"/>
      <c r="E53" s="1013"/>
      <c r="F53" s="1013"/>
      <c r="G53" s="1013"/>
      <c r="H53" s="1013"/>
      <c r="I53" s="1013"/>
      <c r="J53" s="1013"/>
      <c r="K53" s="1013"/>
      <c r="L53" s="1013"/>
      <c r="M53" s="1013"/>
      <c r="N53" s="1013"/>
      <c r="O53" s="1013"/>
      <c r="P53" s="1013"/>
      <c r="Q53" s="1013"/>
      <c r="R53" s="1013"/>
      <c r="S53" s="1013"/>
      <c r="T53" s="1013"/>
      <c r="U53" s="1013"/>
      <c r="V53" s="1013"/>
    </row>
    <row r="54" spans="1:22" s="732" customFormat="1" ht="24" customHeight="1">
      <c r="A54" s="703" t="s">
        <v>63</v>
      </c>
      <c r="B54" s="405"/>
      <c r="C54" s="405"/>
      <c r="D54" s="405"/>
      <c r="E54" s="405"/>
      <c r="F54" s="405"/>
      <c r="G54" s="405"/>
      <c r="H54" s="405"/>
      <c r="I54" s="405"/>
      <c r="J54" s="405"/>
      <c r="K54" s="405"/>
      <c r="L54" s="405"/>
      <c r="M54" s="405"/>
      <c r="N54" s="405"/>
      <c r="O54" s="405"/>
      <c r="P54" s="405"/>
      <c r="Q54" s="405"/>
      <c r="R54" s="405"/>
      <c r="S54" s="405"/>
    </row>
    <row r="55" spans="1:22" s="722" customFormat="1" ht="16.5" customHeight="1">
      <c r="B55" s="722" t="s">
        <v>1082</v>
      </c>
    </row>
    <row r="56" spans="1:22" s="309" customFormat="1" ht="36.75" customHeight="1">
      <c r="B56" s="1005" t="s">
        <v>1081</v>
      </c>
      <c r="C56" s="1212"/>
      <c r="D56" s="1212"/>
      <c r="E56" s="1006"/>
      <c r="F56" s="1005" t="s">
        <v>110</v>
      </c>
      <c r="G56" s="1212"/>
      <c r="H56" s="1212"/>
      <c r="I56" s="1212"/>
      <c r="J56" s="1212"/>
      <c r="K56" s="1212"/>
      <c r="L56" s="1212"/>
      <c r="M56" s="1006"/>
      <c r="N56" s="363" t="s">
        <v>1029</v>
      </c>
      <c r="O56" s="363" t="s">
        <v>1034</v>
      </c>
      <c r="P56" s="1128" t="s">
        <v>201</v>
      </c>
      <c r="Q56" s="1444"/>
      <c r="R56" s="1444"/>
      <c r="S56" s="1444"/>
      <c r="T56" s="1444"/>
      <c r="U56" s="1129"/>
    </row>
    <row r="57" spans="1:22" s="309" customFormat="1" ht="26.25" customHeight="1">
      <c r="B57" s="1281" t="s">
        <v>1080</v>
      </c>
      <c r="C57" s="1866" t="s">
        <v>125</v>
      </c>
      <c r="D57" s="1867"/>
      <c r="E57" s="1868"/>
      <c r="F57" s="1872" t="s">
        <v>126</v>
      </c>
      <c r="G57" s="1873"/>
      <c r="H57" s="1873"/>
      <c r="I57" s="1873"/>
      <c r="J57" s="1873"/>
      <c r="K57" s="1873"/>
      <c r="L57" s="1873"/>
      <c r="M57" s="1874"/>
      <c r="N57" s="886" t="str">
        <f>IF(COUNTIF(活動計画書!K65:V65,"○")&gt;0,"○","－")</f>
        <v>－</v>
      </c>
      <c r="O57" s="887" t="str">
        <f>IF(N57="－","－",IF(【選択肢】!P6&gt;0,"○","×"))</f>
        <v>－</v>
      </c>
      <c r="P57" s="1294"/>
      <c r="Q57" s="1295"/>
      <c r="R57" s="1295"/>
      <c r="S57" s="1295"/>
      <c r="T57" s="1295"/>
      <c r="U57" s="1296"/>
    </row>
    <row r="58" spans="1:22" s="309" customFormat="1" ht="18.75" customHeight="1">
      <c r="B58" s="1281"/>
      <c r="C58" s="1869"/>
      <c r="D58" s="1870"/>
      <c r="E58" s="1871"/>
      <c r="F58" s="1885" t="s">
        <v>127</v>
      </c>
      <c r="G58" s="1862"/>
      <c r="H58" s="1862"/>
      <c r="I58" s="1862"/>
      <c r="J58" s="1862"/>
      <c r="K58" s="1862"/>
      <c r="L58" s="1862"/>
      <c r="M58" s="1886"/>
      <c r="N58" s="1860" t="str">
        <f>IF(COUNTIF(活動計画書!K66:V66,"○")&gt;0,"○","－")</f>
        <v>－</v>
      </c>
      <c r="O58" s="1852" t="str">
        <f>IF(N58="－","－",IF(【選択肢】!P7&gt;0,"○","×"))</f>
        <v>－</v>
      </c>
      <c r="P58" s="719" t="s">
        <v>1055</v>
      </c>
      <c r="Q58" s="1854"/>
      <c r="R58" s="1855"/>
      <c r="S58" s="1855"/>
      <c r="T58" s="1855"/>
      <c r="U58" s="1856"/>
    </row>
    <row r="59" spans="1:22" s="309" customFormat="1" ht="26.25" customHeight="1">
      <c r="B59" s="1281"/>
      <c r="C59" s="1869"/>
      <c r="D59" s="1870"/>
      <c r="E59" s="1871"/>
      <c r="F59" s="1887"/>
      <c r="G59" s="1864"/>
      <c r="H59" s="1864"/>
      <c r="I59" s="1864"/>
      <c r="J59" s="1864"/>
      <c r="K59" s="1864"/>
      <c r="L59" s="1864"/>
      <c r="M59" s="1888"/>
      <c r="N59" s="1861"/>
      <c r="O59" s="1853"/>
      <c r="P59" s="718"/>
      <c r="Q59" s="1857"/>
      <c r="R59" s="1858"/>
      <c r="S59" s="1858"/>
      <c r="T59" s="1858"/>
      <c r="U59" s="1859"/>
    </row>
    <row r="60" spans="1:22" s="309" customFormat="1" ht="18.75" customHeight="1">
      <c r="B60" s="1281"/>
      <c r="C60" s="1866" t="s">
        <v>128</v>
      </c>
      <c r="D60" s="1867"/>
      <c r="E60" s="1868"/>
      <c r="F60" s="1875" t="s">
        <v>1079</v>
      </c>
      <c r="G60" s="1876"/>
      <c r="H60" s="1876"/>
      <c r="I60" s="1876"/>
      <c r="J60" s="1876"/>
      <c r="K60" s="1876"/>
      <c r="L60" s="1876"/>
      <c r="M60" s="1877"/>
      <c r="N60" s="1860" t="str">
        <f>IF(COUNTIF(活動計画書!K67:V67,"○")&gt;0,"○","－")</f>
        <v>－</v>
      </c>
      <c r="O60" s="1852" t="str">
        <f>IF(N60="－","－",IF(【選択肢】!P8&gt;0,"○","×"))</f>
        <v>－</v>
      </c>
      <c r="P60" s="719" t="s">
        <v>1055</v>
      </c>
      <c r="Q60" s="1854"/>
      <c r="R60" s="1855"/>
      <c r="S60" s="1855"/>
      <c r="T60" s="1855"/>
      <c r="U60" s="1856"/>
    </row>
    <row r="61" spans="1:22" s="309" customFormat="1" ht="26.25" customHeight="1">
      <c r="B61" s="1281"/>
      <c r="C61" s="1915"/>
      <c r="D61" s="1916"/>
      <c r="E61" s="1917"/>
      <c r="F61" s="1878"/>
      <c r="G61" s="1879"/>
      <c r="H61" s="1879"/>
      <c r="I61" s="1879"/>
      <c r="J61" s="1879"/>
      <c r="K61" s="1879"/>
      <c r="L61" s="1879"/>
      <c r="M61" s="1880"/>
      <c r="N61" s="1861"/>
      <c r="O61" s="1853"/>
      <c r="P61" s="718"/>
      <c r="Q61" s="1857"/>
      <c r="R61" s="1858"/>
      <c r="S61" s="1858"/>
      <c r="T61" s="1858"/>
      <c r="U61" s="1859"/>
    </row>
    <row r="62" spans="1:22" s="309" customFormat="1" ht="23.25" customHeight="1">
      <c r="B62" s="1281"/>
      <c r="C62" s="1849" t="s">
        <v>129</v>
      </c>
      <c r="D62" s="1776" t="s">
        <v>130</v>
      </c>
      <c r="E62" s="1777"/>
      <c r="F62" s="1862" t="s">
        <v>1078</v>
      </c>
      <c r="G62" s="1862"/>
      <c r="H62" s="1862"/>
      <c r="I62" s="1862"/>
      <c r="J62" s="1862"/>
      <c r="K62" s="1862"/>
      <c r="L62" s="1862"/>
      <c r="M62" s="1863"/>
      <c r="N62" s="1852" t="str">
        <f>IF(COUNTIF(活動計画書!K68:V68,"○")&gt;0,"○","－")</f>
        <v>－</v>
      </c>
      <c r="O62" s="1852" t="str">
        <f>IF(N62="－","－",IF(【選択肢】!P9&gt;0,"○","×"))</f>
        <v>－</v>
      </c>
      <c r="P62" s="1884"/>
      <c r="Q62" s="1855"/>
      <c r="R62" s="1855"/>
      <c r="S62" s="1855"/>
      <c r="T62" s="1855"/>
      <c r="U62" s="1856"/>
    </row>
    <row r="63" spans="1:22" s="309" customFormat="1" ht="26.25" customHeight="1">
      <c r="B63" s="1281"/>
      <c r="C63" s="1849"/>
      <c r="D63" s="1778"/>
      <c r="E63" s="1779"/>
      <c r="F63" s="1864"/>
      <c r="G63" s="1864"/>
      <c r="H63" s="1864"/>
      <c r="I63" s="1864"/>
      <c r="J63" s="1864"/>
      <c r="K63" s="1864"/>
      <c r="L63" s="1864"/>
      <c r="M63" s="1865"/>
      <c r="N63" s="1853"/>
      <c r="O63" s="1853"/>
      <c r="P63" s="1891" t="s">
        <v>1077</v>
      </c>
      <c r="Q63" s="1914"/>
      <c r="R63" s="1914"/>
      <c r="S63" s="1914"/>
      <c r="T63" s="1881">
        <v>0</v>
      </c>
      <c r="U63" s="1882"/>
    </row>
    <row r="64" spans="1:22" s="309" customFormat="1" ht="24" customHeight="1">
      <c r="B64" s="1281"/>
      <c r="C64" s="1849"/>
      <c r="D64" s="1778"/>
      <c r="E64" s="1779"/>
      <c r="F64" s="1782" t="s">
        <v>1076</v>
      </c>
      <c r="G64" s="1782"/>
      <c r="H64" s="1782"/>
      <c r="I64" s="1782"/>
      <c r="J64" s="1782"/>
      <c r="K64" s="1782"/>
      <c r="L64" s="1782"/>
      <c r="M64" s="1883"/>
      <c r="N64" s="887" t="str">
        <f>IF(COUNTIF(活動計画書!K69:V69,"○")&gt;0,"○","－")</f>
        <v>－</v>
      </c>
      <c r="O64" s="887" t="str">
        <f>IF(N64="－","－",IF(【選択肢】!P10&gt;0,"○","×"))</f>
        <v>－</v>
      </c>
      <c r="P64" s="1294"/>
      <c r="Q64" s="1295"/>
      <c r="R64" s="1295"/>
      <c r="S64" s="1295"/>
      <c r="T64" s="1295"/>
      <c r="U64" s="1296"/>
    </row>
    <row r="65" spans="1:23" s="309" customFormat="1" ht="24" customHeight="1">
      <c r="B65" s="1281"/>
      <c r="C65" s="1849"/>
      <c r="D65" s="1778"/>
      <c r="E65" s="1779"/>
      <c r="F65" s="1782" t="s">
        <v>133</v>
      </c>
      <c r="G65" s="1782"/>
      <c r="H65" s="1782"/>
      <c r="I65" s="1782"/>
      <c r="J65" s="1782"/>
      <c r="K65" s="1782"/>
      <c r="L65" s="1782"/>
      <c r="M65" s="1783"/>
      <c r="N65" s="887" t="str">
        <f>IF(COUNTIF(活動計画書!K70:V70,"○")&gt;0,"○","－")</f>
        <v>－</v>
      </c>
      <c r="O65" s="887" t="str">
        <f>IF(N65="－","－",IF(【選択肢】!P11&gt;0,"○","×"))</f>
        <v>－</v>
      </c>
      <c r="P65" s="1294"/>
      <c r="Q65" s="1295"/>
      <c r="R65" s="1295"/>
      <c r="S65" s="1295"/>
      <c r="T65" s="1295"/>
      <c r="U65" s="1296"/>
    </row>
    <row r="66" spans="1:23" s="2" customFormat="1" ht="24" customHeight="1">
      <c r="A66" s="14"/>
      <c r="B66" s="1281"/>
      <c r="C66" s="1849"/>
      <c r="D66" s="1778"/>
      <c r="E66" s="1779"/>
      <c r="F66" s="1774" t="s">
        <v>1236</v>
      </c>
      <c r="G66" s="1774"/>
      <c r="H66" s="1774"/>
      <c r="I66" s="1774"/>
      <c r="J66" s="1774"/>
      <c r="K66" s="1774"/>
      <c r="L66" s="1774"/>
      <c r="M66" s="1775"/>
      <c r="N66" s="886" t="str">
        <f>IF(COUNTIF(活動計画書!K71:V71,"○")&gt;0,"○","－")</f>
        <v>－</v>
      </c>
      <c r="O66" s="887" t="str">
        <f>IF(N66="－","－",IF(【選択肢】!P72&gt;0,"○","×"))</f>
        <v>－</v>
      </c>
      <c r="P66" s="1294"/>
      <c r="Q66" s="1295"/>
      <c r="R66" s="1295"/>
      <c r="S66" s="1295"/>
      <c r="T66" s="1295"/>
      <c r="U66" s="1296"/>
      <c r="W66" s="14"/>
    </row>
    <row r="67" spans="1:23" s="2" customFormat="1" ht="24" customHeight="1">
      <c r="A67" s="14"/>
      <c r="B67" s="1281"/>
      <c r="C67" s="1849"/>
      <c r="D67" s="1778"/>
      <c r="E67" s="1779"/>
      <c r="F67" s="1774" t="s">
        <v>1237</v>
      </c>
      <c r="G67" s="1774"/>
      <c r="H67" s="1774"/>
      <c r="I67" s="1774"/>
      <c r="J67" s="1774"/>
      <c r="K67" s="1774"/>
      <c r="L67" s="1774"/>
      <c r="M67" s="1775"/>
      <c r="N67" s="886" t="str">
        <f>IF(COUNTIF(活動計画書!K72:V72,"○")&gt;0,"○","－")</f>
        <v>－</v>
      </c>
      <c r="O67" s="887" t="str">
        <f>IF(N67="－","－",IF(【選択肢】!P73&gt;0,"○","×"))</f>
        <v>－</v>
      </c>
      <c r="P67" s="1294"/>
      <c r="Q67" s="1295"/>
      <c r="R67" s="1295"/>
      <c r="S67" s="1295"/>
      <c r="T67" s="1295"/>
      <c r="U67" s="1296"/>
      <c r="W67" s="14"/>
    </row>
    <row r="68" spans="1:23" s="2" customFormat="1" ht="24" customHeight="1">
      <c r="A68" s="14"/>
      <c r="B68" s="1281"/>
      <c r="C68" s="1849"/>
      <c r="D68" s="1780"/>
      <c r="E68" s="1781"/>
      <c r="F68" s="1774" t="s">
        <v>1238</v>
      </c>
      <c r="G68" s="1774"/>
      <c r="H68" s="1774"/>
      <c r="I68" s="1774"/>
      <c r="J68" s="1774"/>
      <c r="K68" s="1774"/>
      <c r="L68" s="1774"/>
      <c r="M68" s="1775"/>
      <c r="N68" s="886" t="str">
        <f>IF(COUNTIF(活動計画書!K73:V73,"○")&gt;0,"○","－")</f>
        <v>－</v>
      </c>
      <c r="O68" s="887" t="str">
        <f>IF(N68="－","－",IF(【選択肢】!P74&gt;0,"○","×"))</f>
        <v>－</v>
      </c>
      <c r="P68" s="1294"/>
      <c r="Q68" s="1295"/>
      <c r="R68" s="1295"/>
      <c r="S68" s="1295"/>
      <c r="T68" s="1295"/>
      <c r="U68" s="1296"/>
      <c r="W68" s="14"/>
    </row>
    <row r="69" spans="1:23" s="309" customFormat="1" ht="24" customHeight="1">
      <c r="B69" s="1281"/>
      <c r="C69" s="1849"/>
      <c r="D69" s="1776" t="s">
        <v>45</v>
      </c>
      <c r="E69" s="1777"/>
      <c r="F69" s="1782" t="s">
        <v>1075</v>
      </c>
      <c r="G69" s="1782"/>
      <c r="H69" s="1782"/>
      <c r="I69" s="1782"/>
      <c r="J69" s="1782"/>
      <c r="K69" s="1782"/>
      <c r="L69" s="1782"/>
      <c r="M69" s="1783"/>
      <c r="N69" s="887" t="str">
        <f>IF(COUNTIF(活動計画書!K74:V74,"○")&gt;0,"○","－")</f>
        <v>－</v>
      </c>
      <c r="O69" s="887" t="str">
        <f>IF(N69="－","－",IF(【選択肢】!P12&gt;0,"○","×"))</f>
        <v>－</v>
      </c>
      <c r="P69" s="1294"/>
      <c r="Q69" s="1295"/>
      <c r="R69" s="1295"/>
      <c r="S69" s="1295"/>
      <c r="T69" s="1295"/>
      <c r="U69" s="1296"/>
    </row>
    <row r="70" spans="1:23" s="309" customFormat="1" ht="24" customHeight="1">
      <c r="B70" s="1281"/>
      <c r="C70" s="1849"/>
      <c r="D70" s="1778"/>
      <c r="E70" s="1779"/>
      <c r="F70" s="1782" t="s">
        <v>1074</v>
      </c>
      <c r="G70" s="1782"/>
      <c r="H70" s="1782"/>
      <c r="I70" s="1782"/>
      <c r="J70" s="1782"/>
      <c r="K70" s="1782"/>
      <c r="L70" s="1782"/>
      <c r="M70" s="1783"/>
      <c r="N70" s="887" t="str">
        <f>IF(COUNTIF(活動計画書!K75:V75,"○")&gt;0,"○","－")</f>
        <v>－</v>
      </c>
      <c r="O70" s="887" t="str">
        <f>IF(N70="－","－",IF(【選択肢】!P13&gt;0,"○","×"))</f>
        <v>－</v>
      </c>
      <c r="P70" s="1294"/>
      <c r="Q70" s="1295"/>
      <c r="R70" s="1295"/>
      <c r="S70" s="1295"/>
      <c r="T70" s="1295"/>
      <c r="U70" s="1296"/>
    </row>
    <row r="71" spans="1:23" s="309" customFormat="1" ht="24" customHeight="1">
      <c r="B71" s="1281"/>
      <c r="C71" s="1849"/>
      <c r="D71" s="1778"/>
      <c r="E71" s="1779"/>
      <c r="F71" s="1782" t="s">
        <v>137</v>
      </c>
      <c r="G71" s="1782"/>
      <c r="H71" s="1782"/>
      <c r="I71" s="1782"/>
      <c r="J71" s="1782"/>
      <c r="K71" s="1782"/>
      <c r="L71" s="1782"/>
      <c r="M71" s="1783"/>
      <c r="N71" s="887" t="str">
        <f>IF(COUNTIF(活動計画書!K76:V76,"○")&gt;0,"○","－")</f>
        <v>－</v>
      </c>
      <c r="O71" s="887" t="str">
        <f>IF(N71="－","－",IF(【選択肢】!P14&gt;0,"○","×"))</f>
        <v>－</v>
      </c>
      <c r="P71" s="1294"/>
      <c r="Q71" s="1295"/>
      <c r="R71" s="1295"/>
      <c r="S71" s="1295"/>
      <c r="T71" s="1295"/>
      <c r="U71" s="1296"/>
    </row>
    <row r="72" spans="1:23" s="2" customFormat="1" ht="24" customHeight="1">
      <c r="A72" s="14"/>
      <c r="B72" s="1281"/>
      <c r="C72" s="1849"/>
      <c r="D72" s="1778"/>
      <c r="E72" s="1779"/>
      <c r="F72" s="1774" t="s">
        <v>1239</v>
      </c>
      <c r="G72" s="1774"/>
      <c r="H72" s="1774"/>
      <c r="I72" s="1774"/>
      <c r="J72" s="1774"/>
      <c r="K72" s="1774"/>
      <c r="L72" s="1774"/>
      <c r="M72" s="1775"/>
      <c r="N72" s="886" t="str">
        <f>IF(COUNTIF(活動計画書!K77:V77,"○")&gt;0,"○","－")</f>
        <v>－</v>
      </c>
      <c r="O72" s="887" t="str">
        <f>IF(N72="－","－",IF(【選択肢】!P75&gt;0,"○","×"))</f>
        <v>－</v>
      </c>
      <c r="P72" s="1294"/>
      <c r="Q72" s="1295"/>
      <c r="R72" s="1295"/>
      <c r="S72" s="1295"/>
      <c r="T72" s="1295"/>
      <c r="U72" s="1296"/>
      <c r="W72" s="14"/>
    </row>
    <row r="73" spans="1:23" s="2" customFormat="1" ht="24" customHeight="1">
      <c r="A73" s="14"/>
      <c r="B73" s="1281"/>
      <c r="C73" s="1849"/>
      <c r="D73" s="1778"/>
      <c r="E73" s="1779"/>
      <c r="F73" s="1774" t="s">
        <v>1240</v>
      </c>
      <c r="G73" s="1774"/>
      <c r="H73" s="1774"/>
      <c r="I73" s="1774"/>
      <c r="J73" s="1774"/>
      <c r="K73" s="1774"/>
      <c r="L73" s="1774"/>
      <c r="M73" s="1775"/>
      <c r="N73" s="886" t="str">
        <f>IF(COUNTIF(活動計画書!K78:V78,"○")&gt;0,"○","－")</f>
        <v>－</v>
      </c>
      <c r="O73" s="887" t="str">
        <f>IF(N73="－","－",IF(【選択肢】!P76&gt;0,"○","×"))</f>
        <v>－</v>
      </c>
      <c r="P73" s="1294"/>
      <c r="Q73" s="1295"/>
      <c r="R73" s="1295"/>
      <c r="S73" s="1295"/>
      <c r="T73" s="1295"/>
      <c r="U73" s="1296"/>
      <c r="W73" s="14"/>
    </row>
    <row r="74" spans="1:23" s="2" customFormat="1" ht="24" customHeight="1">
      <c r="A74" s="14"/>
      <c r="B74" s="1281"/>
      <c r="C74" s="1849"/>
      <c r="D74" s="1778"/>
      <c r="E74" s="1779"/>
      <c r="F74" s="1774" t="s">
        <v>1241</v>
      </c>
      <c r="G74" s="1774"/>
      <c r="H74" s="1774"/>
      <c r="I74" s="1774"/>
      <c r="J74" s="1774"/>
      <c r="K74" s="1774"/>
      <c r="L74" s="1774"/>
      <c r="M74" s="1775"/>
      <c r="N74" s="886" t="str">
        <f>IF(COUNTIF(活動計画書!K79:V79,"○")&gt;0,"○","－")</f>
        <v>－</v>
      </c>
      <c r="O74" s="887" t="str">
        <f>IF(N74="－","－",IF(【選択肢】!P77&gt;0,"○","×"))</f>
        <v>－</v>
      </c>
      <c r="P74" s="1294"/>
      <c r="Q74" s="1295"/>
      <c r="R74" s="1295"/>
      <c r="S74" s="1295"/>
      <c r="T74" s="1295"/>
      <c r="U74" s="1296"/>
      <c r="W74" s="14"/>
    </row>
    <row r="75" spans="1:23" s="2" customFormat="1" ht="24" customHeight="1">
      <c r="A75" s="14"/>
      <c r="B75" s="1281"/>
      <c r="C75" s="1849"/>
      <c r="D75" s="1780"/>
      <c r="E75" s="1781"/>
      <c r="F75" s="1774" t="s">
        <v>1242</v>
      </c>
      <c r="G75" s="1774"/>
      <c r="H75" s="1774"/>
      <c r="I75" s="1774"/>
      <c r="J75" s="1774"/>
      <c r="K75" s="1774"/>
      <c r="L75" s="1774"/>
      <c r="M75" s="1775"/>
      <c r="N75" s="886" t="str">
        <f>IF(COUNTIF(活動計画書!K80:V80,"○")&gt;0,"○","－")</f>
        <v>－</v>
      </c>
      <c r="O75" s="887" t="str">
        <f>IF(N75="－","－",IF(【選択肢】!P78&gt;0,"○","×"))</f>
        <v>－</v>
      </c>
      <c r="P75" s="1294"/>
      <c r="Q75" s="1295"/>
      <c r="R75" s="1295"/>
      <c r="S75" s="1295"/>
      <c r="T75" s="1295"/>
      <c r="U75" s="1296"/>
      <c r="W75" s="14"/>
    </row>
    <row r="76" spans="1:23" s="309" customFormat="1" ht="24" customHeight="1">
      <c r="B76" s="1281"/>
      <c r="C76" s="1849"/>
      <c r="D76" s="1776" t="s">
        <v>46</v>
      </c>
      <c r="E76" s="1777"/>
      <c r="F76" s="1782" t="s">
        <v>138</v>
      </c>
      <c r="G76" s="1782"/>
      <c r="H76" s="1782"/>
      <c r="I76" s="1782"/>
      <c r="J76" s="1782"/>
      <c r="K76" s="1782"/>
      <c r="L76" s="1782"/>
      <c r="M76" s="1783"/>
      <c r="N76" s="887" t="str">
        <f>IF(COUNTIF(活動計画書!K81:V81,"○")&gt;0,"○","－")</f>
        <v>－</v>
      </c>
      <c r="O76" s="887" t="str">
        <f>IF(N76="－","－",IF(【選択肢】!P15&gt;0,"○","×"))</f>
        <v>－</v>
      </c>
      <c r="P76" s="1294"/>
      <c r="Q76" s="1295"/>
      <c r="R76" s="1295"/>
      <c r="S76" s="1295"/>
      <c r="T76" s="1295"/>
      <c r="U76" s="1296"/>
    </row>
    <row r="77" spans="1:23" s="309" customFormat="1" ht="24" customHeight="1">
      <c r="B77" s="1281"/>
      <c r="C77" s="1849"/>
      <c r="D77" s="1778"/>
      <c r="E77" s="1779"/>
      <c r="F77" s="1782" t="s">
        <v>1073</v>
      </c>
      <c r="G77" s="1782"/>
      <c r="H77" s="1782"/>
      <c r="I77" s="1782"/>
      <c r="J77" s="1782"/>
      <c r="K77" s="1782"/>
      <c r="L77" s="1782"/>
      <c r="M77" s="1783"/>
      <c r="N77" s="887" t="str">
        <f>IF(COUNTIF(活動計画書!K82:V82,"○")&gt;0,"○","－")</f>
        <v>－</v>
      </c>
      <c r="O77" s="887" t="str">
        <f>IF(N77="－","－",IF(【選択肢】!P16&gt;0,"○","×"))</f>
        <v>－</v>
      </c>
      <c r="P77" s="1294"/>
      <c r="Q77" s="1295"/>
      <c r="R77" s="1295"/>
      <c r="S77" s="1295"/>
      <c r="T77" s="1295"/>
      <c r="U77" s="1296"/>
    </row>
    <row r="78" spans="1:23" s="309" customFormat="1" ht="24" customHeight="1">
      <c r="B78" s="1281"/>
      <c r="C78" s="1849"/>
      <c r="D78" s="1778"/>
      <c r="E78" s="1779"/>
      <c r="F78" s="1782" t="s">
        <v>140</v>
      </c>
      <c r="G78" s="1782"/>
      <c r="H78" s="1782"/>
      <c r="I78" s="1782"/>
      <c r="J78" s="1782"/>
      <c r="K78" s="1782"/>
      <c r="L78" s="1782"/>
      <c r="M78" s="1783"/>
      <c r="N78" s="887" t="str">
        <f>IF(COUNTIF(活動計画書!K83:V83,"○")&gt;0,"○","－")</f>
        <v>－</v>
      </c>
      <c r="O78" s="887" t="str">
        <f>IF(N78="－","－",IF(【選択肢】!P17&gt;0,"○","×"))</f>
        <v>－</v>
      </c>
      <c r="P78" s="1294"/>
      <c r="Q78" s="1295"/>
      <c r="R78" s="1295"/>
      <c r="S78" s="1295"/>
      <c r="T78" s="1295"/>
      <c r="U78" s="1296"/>
    </row>
    <row r="79" spans="1:23" s="2" customFormat="1" ht="24" customHeight="1">
      <c r="B79" s="1281"/>
      <c r="C79" s="1849"/>
      <c r="D79" s="1778"/>
      <c r="E79" s="1779"/>
      <c r="F79" s="1774" t="s">
        <v>1243</v>
      </c>
      <c r="G79" s="1774"/>
      <c r="H79" s="1774"/>
      <c r="I79" s="1774"/>
      <c r="J79" s="1774"/>
      <c r="K79" s="1774"/>
      <c r="L79" s="1774"/>
      <c r="M79" s="1775"/>
      <c r="N79" s="886" t="str">
        <f>IF(COUNTIF(活動計画書!K84:V84,"○")&gt;0,"○","－")</f>
        <v>－</v>
      </c>
      <c r="O79" s="887" t="str">
        <f>IF(N79="－","－",IF(【選択肢】!P79&gt;0,"○","×"))</f>
        <v>－</v>
      </c>
      <c r="P79" s="1294"/>
      <c r="Q79" s="1295"/>
      <c r="R79" s="1295"/>
      <c r="S79" s="1295"/>
      <c r="T79" s="1295"/>
      <c r="U79" s="1296"/>
      <c r="W79" s="14"/>
    </row>
    <row r="80" spans="1:23" s="2" customFormat="1" ht="24" customHeight="1">
      <c r="B80" s="1281"/>
      <c r="C80" s="1849"/>
      <c r="D80" s="1780"/>
      <c r="E80" s="1781"/>
      <c r="F80" s="1774" t="s">
        <v>1244</v>
      </c>
      <c r="G80" s="1774"/>
      <c r="H80" s="1774"/>
      <c r="I80" s="1774"/>
      <c r="J80" s="1774"/>
      <c r="K80" s="1774"/>
      <c r="L80" s="1774"/>
      <c r="M80" s="1775"/>
      <c r="N80" s="886" t="str">
        <f>IF(COUNTIF(活動計画書!K85:V85,"○")&gt;0,"○","－")</f>
        <v>－</v>
      </c>
      <c r="O80" s="887" t="str">
        <f>IF(N80="－","－",IF(【選択肢】!P80&gt;0,"○","×"))</f>
        <v>－</v>
      </c>
      <c r="P80" s="1294"/>
      <c r="Q80" s="1295"/>
      <c r="R80" s="1295"/>
      <c r="S80" s="1295"/>
      <c r="T80" s="1295"/>
      <c r="U80" s="1296"/>
      <c r="W80" s="14"/>
    </row>
    <row r="81" spans="1:23" s="309" customFormat="1" ht="24" customHeight="1">
      <c r="B81" s="1281"/>
      <c r="C81" s="1849"/>
      <c r="D81" s="1912" t="s">
        <v>47</v>
      </c>
      <c r="E81" s="1913"/>
      <c r="F81" s="1782" t="s">
        <v>1072</v>
      </c>
      <c r="G81" s="1782"/>
      <c r="H81" s="1782"/>
      <c r="I81" s="1782"/>
      <c r="J81" s="1782"/>
      <c r="K81" s="1782"/>
      <c r="L81" s="1782"/>
      <c r="M81" s="1783"/>
      <c r="N81" s="887" t="str">
        <f>IF(COUNTIF(活動計画書!K86:V86,"○")&gt;0,"○","－")</f>
        <v>－</v>
      </c>
      <c r="O81" s="887" t="str">
        <f>IF(N81="－","－",IF(【選択肢】!P18&gt;0,"○","×"))</f>
        <v>－</v>
      </c>
      <c r="P81" s="1294"/>
      <c r="Q81" s="1295"/>
      <c r="R81" s="1295"/>
      <c r="S81" s="1295"/>
      <c r="T81" s="1295"/>
      <c r="U81" s="1296"/>
    </row>
    <row r="82" spans="1:23" s="309" customFormat="1" ht="24" customHeight="1">
      <c r="B82" s="1281"/>
      <c r="C82" s="1849"/>
      <c r="D82" s="1912"/>
      <c r="E82" s="1913"/>
      <c r="F82" s="1782" t="s">
        <v>1071</v>
      </c>
      <c r="G82" s="1782"/>
      <c r="H82" s="1782"/>
      <c r="I82" s="1782"/>
      <c r="J82" s="1782"/>
      <c r="K82" s="1782"/>
      <c r="L82" s="1782"/>
      <c r="M82" s="1783"/>
      <c r="N82" s="887" t="str">
        <f>IF(COUNTIF(活動計画書!K87:V87,"○")&gt;0,"○","－")</f>
        <v>－</v>
      </c>
      <c r="O82" s="887" t="str">
        <f>IF(N82="－","－",IF(【選択肢】!P19&gt;0,"○","×"))</f>
        <v>－</v>
      </c>
      <c r="P82" s="1294"/>
      <c r="Q82" s="1295"/>
      <c r="R82" s="1295"/>
      <c r="S82" s="1295"/>
      <c r="T82" s="1295"/>
      <c r="U82" s="1296"/>
    </row>
    <row r="83" spans="1:23" s="309" customFormat="1" ht="24" customHeight="1">
      <c r="B83" s="1281"/>
      <c r="C83" s="1849"/>
      <c r="D83" s="1912"/>
      <c r="E83" s="1913"/>
      <c r="F83" s="1782" t="s">
        <v>1070</v>
      </c>
      <c r="G83" s="1782"/>
      <c r="H83" s="1782"/>
      <c r="I83" s="1782"/>
      <c r="J83" s="1782"/>
      <c r="K83" s="1782"/>
      <c r="L83" s="1782"/>
      <c r="M83" s="1783"/>
      <c r="N83" s="887" t="str">
        <f>IF(COUNTIF(活動計画書!K88:V88,"○")&gt;0,"○","－")</f>
        <v>－</v>
      </c>
      <c r="O83" s="887" t="str">
        <f>IF(N83="－","－",IF(【選択肢】!P20&gt;0,"○","×"))</f>
        <v>－</v>
      </c>
      <c r="P83" s="1294"/>
      <c r="Q83" s="1295"/>
      <c r="R83" s="1295"/>
      <c r="S83" s="1295"/>
      <c r="T83" s="1295"/>
      <c r="U83" s="1296"/>
    </row>
    <row r="84" spans="1:23" s="309" customFormat="1" ht="24" customHeight="1">
      <c r="B84" s="1281"/>
      <c r="C84" s="1849"/>
      <c r="D84" s="1891" t="s">
        <v>144</v>
      </c>
      <c r="E84" s="1892"/>
      <c r="F84" s="1893" t="s">
        <v>1069</v>
      </c>
      <c r="G84" s="1894"/>
      <c r="H84" s="1894"/>
      <c r="I84" s="1894"/>
      <c r="J84" s="1894"/>
      <c r="K84" s="1894"/>
      <c r="L84" s="1894"/>
      <c r="M84" s="1895"/>
      <c r="N84" s="887" t="str">
        <f>IF(COUNTIF(活動計画書!K89:V89,"○")&gt;0,"○","－")</f>
        <v>－</v>
      </c>
      <c r="O84" s="887" t="str">
        <f>IF(N84="－","－",IF(【選択肢】!P21&gt;0,"○","×"))</f>
        <v>－</v>
      </c>
      <c r="P84" s="1294"/>
      <c r="Q84" s="1295"/>
      <c r="R84" s="1295"/>
      <c r="S84" s="1295"/>
      <c r="T84" s="1295"/>
      <c r="U84" s="1296"/>
    </row>
    <row r="85" spans="1:23" s="309" customFormat="1" ht="16.5" customHeight="1">
      <c r="B85" s="731"/>
      <c r="C85" s="731"/>
      <c r="D85" s="731"/>
      <c r="E85" s="731"/>
      <c r="F85" s="730"/>
      <c r="G85" s="730"/>
      <c r="H85" s="730"/>
      <c r="I85" s="730"/>
      <c r="J85" s="730"/>
      <c r="K85" s="730"/>
      <c r="L85" s="730"/>
      <c r="M85" s="730"/>
      <c r="N85" s="707"/>
      <c r="O85" s="707"/>
      <c r="P85" s="729"/>
      <c r="Q85" s="729"/>
      <c r="R85" s="729"/>
      <c r="S85" s="729"/>
      <c r="T85" s="729"/>
      <c r="U85" s="729"/>
    </row>
    <row r="86" spans="1:23" s="309" customFormat="1" ht="17.25" customHeight="1">
      <c r="B86" s="1850" t="s">
        <v>521</v>
      </c>
      <c r="C86" s="1850"/>
      <c r="D86" s="1850" t="s">
        <v>110</v>
      </c>
      <c r="E86" s="1850"/>
      <c r="F86" s="1850"/>
      <c r="G86" s="1850"/>
      <c r="H86" s="1850"/>
      <c r="I86" s="1850"/>
      <c r="J86" s="1850"/>
      <c r="K86" s="1850"/>
      <c r="L86" s="1850"/>
      <c r="M86" s="1850"/>
      <c r="N86" s="1850" t="s">
        <v>1029</v>
      </c>
      <c r="O86" s="1850" t="s">
        <v>1034</v>
      </c>
      <c r="P86" s="365"/>
      <c r="Q86" s="1451" t="s">
        <v>201</v>
      </c>
      <c r="R86" s="1451"/>
      <c r="S86" s="1451"/>
      <c r="T86" s="1451"/>
      <c r="U86" s="1452"/>
    </row>
    <row r="87" spans="1:23" s="309" customFormat="1" ht="17.25" customHeight="1">
      <c r="B87" s="1851"/>
      <c r="C87" s="1851"/>
      <c r="D87" s="1851"/>
      <c r="E87" s="1851"/>
      <c r="F87" s="1851"/>
      <c r="G87" s="1851"/>
      <c r="H87" s="1851"/>
      <c r="I87" s="1851"/>
      <c r="J87" s="1851"/>
      <c r="K87" s="1851"/>
      <c r="L87" s="1851"/>
      <c r="M87" s="1851"/>
      <c r="N87" s="1851"/>
      <c r="O87" s="1851"/>
      <c r="P87" s="728" t="s">
        <v>1035</v>
      </c>
      <c r="Q87" s="1453"/>
      <c r="R87" s="1453"/>
      <c r="S87" s="1453"/>
      <c r="T87" s="1453"/>
      <c r="U87" s="1310"/>
    </row>
    <row r="88" spans="1:23" s="725" customFormat="1" ht="25.5" customHeight="1">
      <c r="B88" s="1905" t="s">
        <v>147</v>
      </c>
      <c r="C88" s="1906"/>
      <c r="D88" s="1909" t="s">
        <v>1068</v>
      </c>
      <c r="E88" s="1910"/>
      <c r="F88" s="1910"/>
      <c r="G88" s="1910"/>
      <c r="H88" s="1910"/>
      <c r="I88" s="1910"/>
      <c r="J88" s="1910"/>
      <c r="K88" s="1910"/>
      <c r="L88" s="1910"/>
      <c r="M88" s="1911"/>
      <c r="N88" s="888" t="str">
        <f>IF(活動計画書!B106="○","○","－")</f>
        <v>－</v>
      </c>
      <c r="O88" s="889" t="str">
        <f>IF(N88="－","－",IF(【選択肢】!P22&gt;0,"○","×"))</f>
        <v>－</v>
      </c>
      <c r="P88" s="727"/>
      <c r="Q88" s="1889"/>
      <c r="R88" s="1889"/>
      <c r="S88" s="1889"/>
      <c r="T88" s="1889"/>
      <c r="U88" s="1890"/>
      <c r="W88" s="726"/>
    </row>
    <row r="89" spans="1:23" s="725" customFormat="1" ht="25.5" customHeight="1">
      <c r="B89" s="1905"/>
      <c r="C89" s="1906"/>
      <c r="D89" s="1896" t="s">
        <v>1067</v>
      </c>
      <c r="E89" s="1897"/>
      <c r="F89" s="1897"/>
      <c r="G89" s="1897"/>
      <c r="H89" s="1897"/>
      <c r="I89" s="1897"/>
      <c r="J89" s="1897"/>
      <c r="K89" s="1897"/>
      <c r="L89" s="1897"/>
      <c r="M89" s="1898"/>
      <c r="N89" s="890" t="str">
        <f>IF(活動計画書!B107="○","○","－")</f>
        <v>－</v>
      </c>
      <c r="O89" s="889" t="str">
        <f>IF(N89="－","－",IF(【選択肢】!P23&gt;0,"○","×"))</f>
        <v>－</v>
      </c>
      <c r="P89" s="723"/>
      <c r="Q89" s="1889"/>
      <c r="R89" s="1889"/>
      <c r="S89" s="1889"/>
      <c r="T89" s="1889"/>
      <c r="U89" s="1890"/>
      <c r="W89" s="726"/>
    </row>
    <row r="90" spans="1:23" s="725" customFormat="1" ht="25.5" customHeight="1">
      <c r="B90" s="1905"/>
      <c r="C90" s="1906"/>
      <c r="D90" s="1896" t="s">
        <v>1066</v>
      </c>
      <c r="E90" s="1897"/>
      <c r="F90" s="1897"/>
      <c r="G90" s="1897"/>
      <c r="H90" s="1897"/>
      <c r="I90" s="1897"/>
      <c r="J90" s="1897"/>
      <c r="K90" s="1897"/>
      <c r="L90" s="1897"/>
      <c r="M90" s="1898"/>
      <c r="N90" s="890" t="str">
        <f>IF(活動計画書!B108="○","○","－")</f>
        <v>－</v>
      </c>
      <c r="O90" s="889" t="str">
        <f>IF(N90="－","－",IF(【選択肢】!P24&gt;0,"○","×"))</f>
        <v>－</v>
      </c>
      <c r="P90" s="723"/>
      <c r="Q90" s="1889"/>
      <c r="R90" s="1889"/>
      <c r="S90" s="1889"/>
      <c r="T90" s="1889"/>
      <c r="U90" s="1890"/>
      <c r="W90" s="726"/>
    </row>
    <row r="91" spans="1:23" s="725" customFormat="1" ht="25.5" customHeight="1">
      <c r="B91" s="1905"/>
      <c r="C91" s="1906"/>
      <c r="D91" s="1896" t="s">
        <v>1065</v>
      </c>
      <c r="E91" s="1897"/>
      <c r="F91" s="1897"/>
      <c r="G91" s="1897"/>
      <c r="H91" s="1897"/>
      <c r="I91" s="1897"/>
      <c r="J91" s="1897"/>
      <c r="K91" s="1897"/>
      <c r="L91" s="1897"/>
      <c r="M91" s="1898"/>
      <c r="N91" s="890" t="str">
        <f>IF(活動計画書!B109="○","○","－")</f>
        <v>－</v>
      </c>
      <c r="O91" s="889" t="str">
        <f>IF(N91="－","－",IF(【選択肢】!P25&gt;0,"○","×"))</f>
        <v>－</v>
      </c>
      <c r="P91" s="723"/>
      <c r="Q91" s="1889"/>
      <c r="R91" s="1889"/>
      <c r="S91" s="1889"/>
      <c r="T91" s="1889"/>
      <c r="U91" s="1890"/>
      <c r="W91" s="726"/>
    </row>
    <row r="92" spans="1:23" s="309" customFormat="1" ht="25.5" customHeight="1">
      <c r="B92" s="1905"/>
      <c r="C92" s="1906"/>
      <c r="D92" s="1896" t="s">
        <v>1064</v>
      </c>
      <c r="E92" s="1897"/>
      <c r="F92" s="1897"/>
      <c r="G92" s="1897"/>
      <c r="H92" s="1897"/>
      <c r="I92" s="1897"/>
      <c r="J92" s="1897"/>
      <c r="K92" s="1897"/>
      <c r="L92" s="1897"/>
      <c r="M92" s="1898"/>
      <c r="N92" s="890" t="str">
        <f>IF(活動計画書!M106="○","○","－")</f>
        <v>－</v>
      </c>
      <c r="O92" s="889" t="str">
        <f>IF(N92="－","－",IF(【選択肢】!P26&gt;0,"○","×"))</f>
        <v>－</v>
      </c>
      <c r="P92" s="723"/>
      <c r="Q92" s="1889"/>
      <c r="R92" s="1889"/>
      <c r="S92" s="1889"/>
      <c r="T92" s="1889"/>
      <c r="U92" s="1890"/>
    </row>
    <row r="93" spans="1:23" ht="25.5" customHeight="1">
      <c r="A93" s="724"/>
      <c r="B93" s="1905"/>
      <c r="C93" s="1906"/>
      <c r="D93" s="1896" t="s">
        <v>1063</v>
      </c>
      <c r="E93" s="1897"/>
      <c r="F93" s="1897"/>
      <c r="G93" s="1897"/>
      <c r="H93" s="1897"/>
      <c r="I93" s="1897"/>
      <c r="J93" s="1897"/>
      <c r="K93" s="1897"/>
      <c r="L93" s="1897"/>
      <c r="M93" s="1898"/>
      <c r="N93" s="890" t="str">
        <f>IF(活動計画書!M107="○","○","－")</f>
        <v>－</v>
      </c>
      <c r="O93" s="889" t="str">
        <f>IF(N93="－","－",IF(【選択肢】!P27&gt;0,"○","×"))</f>
        <v>－</v>
      </c>
      <c r="P93" s="723"/>
      <c r="Q93" s="1889"/>
      <c r="R93" s="1889"/>
      <c r="S93" s="1889"/>
      <c r="T93" s="1889"/>
      <c r="U93" s="1890"/>
    </row>
    <row r="94" spans="1:23" ht="25.5" customHeight="1">
      <c r="B94" s="1907"/>
      <c r="C94" s="1908"/>
      <c r="D94" s="1899" t="s">
        <v>1062</v>
      </c>
      <c r="E94" s="1900"/>
      <c r="F94" s="1901"/>
      <c r="G94" s="1902">
        <f>活動計画書!Q108</f>
        <v>0</v>
      </c>
      <c r="H94" s="1903"/>
      <c r="I94" s="1903"/>
      <c r="J94" s="1903"/>
      <c r="K94" s="1903"/>
      <c r="L94" s="1903"/>
      <c r="M94" s="1904"/>
      <c r="N94" s="890" t="str">
        <f>IF(活動計画書!M108="○","○","－")</f>
        <v>－</v>
      </c>
      <c r="O94" s="889" t="str">
        <f>IF(N94="－","－",IF(【選択肢】!P28&gt;0,"○","×"))</f>
        <v>－</v>
      </c>
      <c r="P94" s="723"/>
      <c r="Q94" s="1889"/>
      <c r="R94" s="1889"/>
      <c r="S94" s="1889"/>
      <c r="T94" s="1889"/>
      <c r="U94" s="1890"/>
    </row>
    <row r="95" spans="1:23" s="702" customFormat="1" ht="30" customHeight="1">
      <c r="A95" s="703" t="s">
        <v>482</v>
      </c>
      <c r="B95" s="337"/>
      <c r="C95" s="337"/>
      <c r="D95" s="337"/>
      <c r="E95" s="337"/>
      <c r="F95" s="337"/>
      <c r="G95" s="337"/>
      <c r="H95" s="337"/>
      <c r="I95" s="337"/>
      <c r="J95" s="337"/>
      <c r="K95" s="337"/>
      <c r="L95" s="337"/>
      <c r="M95" s="337"/>
      <c r="N95" s="337"/>
      <c r="O95" s="337"/>
      <c r="P95" s="337"/>
      <c r="Q95" s="337"/>
      <c r="R95" s="337"/>
      <c r="S95" s="337"/>
    </row>
    <row r="96" spans="1:23" s="722" customFormat="1" ht="16.5" customHeight="1">
      <c r="B96" s="722" t="s">
        <v>1061</v>
      </c>
    </row>
    <row r="97" spans="2:21" s="309" customFormat="1" ht="36" customHeight="1">
      <c r="B97" s="1088" t="s">
        <v>521</v>
      </c>
      <c r="C97" s="1088"/>
      <c r="D97" s="1088"/>
      <c r="E97" s="1005" t="s">
        <v>110</v>
      </c>
      <c r="F97" s="1212"/>
      <c r="G97" s="1212"/>
      <c r="H97" s="1212"/>
      <c r="I97" s="1212"/>
      <c r="J97" s="1212"/>
      <c r="K97" s="1212"/>
      <c r="L97" s="1212"/>
      <c r="M97" s="1006"/>
      <c r="N97" s="363" t="s">
        <v>1029</v>
      </c>
      <c r="O97" s="363" t="s">
        <v>1034</v>
      </c>
      <c r="P97" s="1128" t="s">
        <v>201</v>
      </c>
      <c r="Q97" s="1444"/>
      <c r="R97" s="1444"/>
      <c r="S97" s="1444"/>
      <c r="T97" s="1444"/>
      <c r="U97" s="1129"/>
    </row>
    <row r="98" spans="2:21" s="309" customFormat="1" ht="24.75" customHeight="1">
      <c r="B98" s="1927" t="s">
        <v>174</v>
      </c>
      <c r="C98" s="1929" t="s">
        <v>175</v>
      </c>
      <c r="D98" s="1930"/>
      <c r="E98" s="1918" t="s">
        <v>1060</v>
      </c>
      <c r="F98" s="1919"/>
      <c r="G98" s="1919"/>
      <c r="H98" s="1919"/>
      <c r="I98" s="1919"/>
      <c r="J98" s="1919"/>
      <c r="K98" s="1919"/>
      <c r="L98" s="1919"/>
      <c r="M98" s="1920"/>
      <c r="N98" s="889" t="str">
        <f>IF(COUNTIF(活動計画書!K115:W115,"○")&gt;0,"○","－")</f>
        <v>－</v>
      </c>
      <c r="O98" s="887" t="str">
        <f>IF(N98="－","－",IF(【選択肢】!P29&gt;0,"○","×"))</f>
        <v>－</v>
      </c>
      <c r="P98" s="1294"/>
      <c r="Q98" s="1295"/>
      <c r="R98" s="1295"/>
      <c r="S98" s="1295"/>
      <c r="T98" s="1295"/>
      <c r="U98" s="1296"/>
    </row>
    <row r="99" spans="2:21" s="309" customFormat="1" ht="24.75" customHeight="1">
      <c r="B99" s="1928"/>
      <c r="C99" s="1931"/>
      <c r="D99" s="1932"/>
      <c r="E99" s="1918" t="s">
        <v>1059</v>
      </c>
      <c r="F99" s="1919"/>
      <c r="G99" s="1919"/>
      <c r="H99" s="1919"/>
      <c r="I99" s="1919"/>
      <c r="J99" s="1919"/>
      <c r="K99" s="1919"/>
      <c r="L99" s="1919"/>
      <c r="M99" s="1920"/>
      <c r="N99" s="887" t="str">
        <f>IF(COUNTIF(活動計画書!K116:W116,"○")&gt;0,"○","－")</f>
        <v>－</v>
      </c>
      <c r="O99" s="887" t="str">
        <f>IF(N99="－","－",IF(【選択肢】!P30&gt;0,"○","×"))</f>
        <v>－</v>
      </c>
      <c r="P99" s="1294"/>
      <c r="Q99" s="1295"/>
      <c r="R99" s="1295"/>
      <c r="S99" s="1295"/>
      <c r="T99" s="1295"/>
      <c r="U99" s="1296"/>
    </row>
    <row r="100" spans="2:21" s="309" customFormat="1" ht="24.75" customHeight="1">
      <c r="B100" s="1928"/>
      <c r="C100" s="1931"/>
      <c r="D100" s="1932"/>
      <c r="E100" s="1918" t="s">
        <v>1058</v>
      </c>
      <c r="F100" s="1919"/>
      <c r="G100" s="1919"/>
      <c r="H100" s="1919"/>
      <c r="I100" s="1919"/>
      <c r="J100" s="1919"/>
      <c r="K100" s="1919"/>
      <c r="L100" s="1919"/>
      <c r="M100" s="1920"/>
      <c r="N100" s="887" t="str">
        <f>IF(COUNTIF(活動計画書!K117:W117,"○")&gt;0,"○","－")</f>
        <v>－</v>
      </c>
      <c r="O100" s="887" t="str">
        <f>IF(N100="－","－",IF(【選択肢】!P31&gt;0,"○","×"))</f>
        <v>－</v>
      </c>
      <c r="P100" s="1294"/>
      <c r="Q100" s="1295"/>
      <c r="R100" s="1295"/>
      <c r="S100" s="1295"/>
      <c r="T100" s="1295"/>
      <c r="U100" s="1296"/>
    </row>
    <row r="101" spans="2:21" s="309" customFormat="1" ht="24.75" customHeight="1">
      <c r="B101" s="1928"/>
      <c r="C101" s="1931"/>
      <c r="D101" s="1932"/>
      <c r="E101" s="1918" t="s">
        <v>1057</v>
      </c>
      <c r="F101" s="1919"/>
      <c r="G101" s="1919"/>
      <c r="H101" s="1919"/>
      <c r="I101" s="1919"/>
      <c r="J101" s="1919"/>
      <c r="K101" s="1919"/>
      <c r="L101" s="1919"/>
      <c r="M101" s="1920"/>
      <c r="N101" s="887" t="str">
        <f>IF(COUNTIF(活動計画書!K118:W118,"○")&gt;0,"○","－")</f>
        <v>－</v>
      </c>
      <c r="O101" s="887" t="str">
        <f>IF(N101="－","－",IF(【選択肢】!P32&gt;0,"○","×"))</f>
        <v>－</v>
      </c>
      <c r="P101" s="1294"/>
      <c r="Q101" s="1295"/>
      <c r="R101" s="1295"/>
      <c r="S101" s="1295"/>
      <c r="T101" s="1295"/>
      <c r="U101" s="1296"/>
    </row>
    <row r="102" spans="2:21" s="309" customFormat="1" ht="18.75" customHeight="1">
      <c r="B102" s="1928"/>
      <c r="C102" s="1931"/>
      <c r="D102" s="1932"/>
      <c r="E102" s="1921" t="s">
        <v>180</v>
      </c>
      <c r="F102" s="1922"/>
      <c r="G102" s="1922"/>
      <c r="H102" s="1922"/>
      <c r="I102" s="1922"/>
      <c r="J102" s="1922"/>
      <c r="K102" s="1922"/>
      <c r="L102" s="1922"/>
      <c r="M102" s="1923"/>
      <c r="N102" s="1852" t="str">
        <f>IF(COUNTIF(活動計画書!K119:W119,"○")&gt;0,"○","－")</f>
        <v>－</v>
      </c>
      <c r="O102" s="1852" t="str">
        <f>IF(N102="－","－",IF(【選択肢】!P33&gt;0,"○","×"))</f>
        <v>－</v>
      </c>
      <c r="P102" s="721" t="s">
        <v>1055</v>
      </c>
      <c r="Q102" s="1854"/>
      <c r="R102" s="1855"/>
      <c r="S102" s="1855"/>
      <c r="T102" s="1855"/>
      <c r="U102" s="1856"/>
    </row>
    <row r="103" spans="2:21" s="309" customFormat="1" ht="26.25" customHeight="1">
      <c r="B103" s="1928"/>
      <c r="C103" s="1931"/>
      <c r="D103" s="1932"/>
      <c r="E103" s="1924"/>
      <c r="F103" s="1925"/>
      <c r="G103" s="1925"/>
      <c r="H103" s="1925"/>
      <c r="I103" s="1925"/>
      <c r="J103" s="1925"/>
      <c r="K103" s="1925"/>
      <c r="L103" s="1925"/>
      <c r="M103" s="1926"/>
      <c r="N103" s="1853"/>
      <c r="O103" s="1853"/>
      <c r="P103" s="720"/>
      <c r="Q103" s="1857"/>
      <c r="R103" s="1858"/>
      <c r="S103" s="1858"/>
      <c r="T103" s="1858"/>
      <c r="U103" s="1859"/>
    </row>
    <row r="104" spans="2:21" s="309" customFormat="1" ht="18.75" customHeight="1">
      <c r="B104" s="1928"/>
      <c r="C104" s="1929" t="s">
        <v>128</v>
      </c>
      <c r="D104" s="1930"/>
      <c r="E104" s="1921" t="s">
        <v>1056</v>
      </c>
      <c r="F104" s="1922"/>
      <c r="G104" s="1922"/>
      <c r="H104" s="1922"/>
      <c r="I104" s="1922"/>
      <c r="J104" s="1922"/>
      <c r="K104" s="1922"/>
      <c r="L104" s="1922"/>
      <c r="M104" s="1923"/>
      <c r="N104" s="1852" t="str">
        <f>IF(COUNTIF(活動計画書!K120:W120,"○")&gt;0,"○","－")</f>
        <v>－</v>
      </c>
      <c r="O104" s="1852" t="str">
        <f>IF(N104="－","－",IF(【選択肢】!P34&gt;0,"○","×"))</f>
        <v>－</v>
      </c>
      <c r="P104" s="719" t="s">
        <v>1055</v>
      </c>
      <c r="Q104" s="1854"/>
      <c r="R104" s="1855"/>
      <c r="S104" s="1855"/>
      <c r="T104" s="1855"/>
      <c r="U104" s="1856"/>
    </row>
    <row r="105" spans="2:21" s="309" customFormat="1" ht="26.25" customHeight="1">
      <c r="B105" s="1928"/>
      <c r="C105" s="1933"/>
      <c r="D105" s="1934"/>
      <c r="E105" s="1924"/>
      <c r="F105" s="1925"/>
      <c r="G105" s="1925"/>
      <c r="H105" s="1925"/>
      <c r="I105" s="1925"/>
      <c r="J105" s="1925"/>
      <c r="K105" s="1925"/>
      <c r="L105" s="1925"/>
      <c r="M105" s="1926"/>
      <c r="N105" s="1853"/>
      <c r="O105" s="1853"/>
      <c r="P105" s="718"/>
      <c r="Q105" s="1857"/>
      <c r="R105" s="1858"/>
      <c r="S105" s="1858"/>
      <c r="T105" s="1858"/>
      <c r="U105" s="1859"/>
    </row>
    <row r="106" spans="2:21" s="309" customFormat="1" ht="35.25" customHeight="1">
      <c r="B106" s="1928"/>
      <c r="C106" s="1776" t="s">
        <v>129</v>
      </c>
      <c r="D106" s="1777"/>
      <c r="E106" s="1918" t="s">
        <v>1054</v>
      </c>
      <c r="F106" s="1919"/>
      <c r="G106" s="1919"/>
      <c r="H106" s="1919"/>
      <c r="I106" s="1919"/>
      <c r="J106" s="1919"/>
      <c r="K106" s="1919"/>
      <c r="L106" s="1919"/>
      <c r="M106" s="1920"/>
      <c r="N106" s="878" t="str">
        <f>IF(COUNTIF(活動計画書!K121:W121,"○")&gt;0,"○","－")</f>
        <v>－</v>
      </c>
      <c r="O106" s="887" t="str">
        <f>IF(N106="－","－",IF(【選択肢】!P35&gt;0,"○","×"))</f>
        <v>－</v>
      </c>
      <c r="P106" s="1294"/>
      <c r="Q106" s="1295"/>
      <c r="R106" s="1295"/>
      <c r="S106" s="1295"/>
      <c r="T106" s="1295"/>
      <c r="U106" s="1296"/>
    </row>
    <row r="107" spans="2:21" s="309" customFormat="1" ht="35.25" customHeight="1">
      <c r="B107" s="1928"/>
      <c r="C107" s="1778"/>
      <c r="D107" s="1779"/>
      <c r="E107" s="1918" t="s">
        <v>1053</v>
      </c>
      <c r="F107" s="1919"/>
      <c r="G107" s="1919"/>
      <c r="H107" s="1919"/>
      <c r="I107" s="1919"/>
      <c r="J107" s="1919"/>
      <c r="K107" s="1919"/>
      <c r="L107" s="1919"/>
      <c r="M107" s="1920"/>
      <c r="N107" s="1000" t="str">
        <f>IF(COUNTIF(活動計画書!K122:W122,"○")&gt;0,"○","－")</f>
        <v>－</v>
      </c>
      <c r="O107" s="887" t="str">
        <f>IF(N107="－","－",IF(【選択肢】!P36&gt;0,"○","×"))</f>
        <v>－</v>
      </c>
      <c r="P107" s="1294"/>
      <c r="Q107" s="1295"/>
      <c r="R107" s="1295"/>
      <c r="S107" s="1295"/>
      <c r="T107" s="1295"/>
      <c r="U107" s="1296"/>
    </row>
    <row r="108" spans="2:21" s="309" customFormat="1" ht="35.25" customHeight="1">
      <c r="B108" s="1928"/>
      <c r="C108" s="1778"/>
      <c r="D108" s="1779"/>
      <c r="E108" s="1918" t="s">
        <v>1052</v>
      </c>
      <c r="F108" s="1919"/>
      <c r="G108" s="1919"/>
      <c r="H108" s="1919"/>
      <c r="I108" s="1919"/>
      <c r="J108" s="1919"/>
      <c r="K108" s="1919"/>
      <c r="L108" s="1919"/>
      <c r="M108" s="1920"/>
      <c r="N108" s="1000" t="str">
        <f>IF(COUNTIF(活動計画書!K123:W123,"○")&gt;0,"○","－")</f>
        <v>－</v>
      </c>
      <c r="O108" s="887" t="str">
        <f>IF(N108="－","－",IF(【選択肢】!P37&gt;0,"○","×"))</f>
        <v>－</v>
      </c>
      <c r="P108" s="1294"/>
      <c r="Q108" s="1295"/>
      <c r="R108" s="1295"/>
      <c r="S108" s="1295"/>
      <c r="T108" s="1295"/>
      <c r="U108" s="1296"/>
    </row>
    <row r="109" spans="2:21" s="309" customFormat="1" ht="35.25" customHeight="1">
      <c r="B109" s="1928"/>
      <c r="C109" s="1780"/>
      <c r="D109" s="1781"/>
      <c r="E109" s="1918" t="s">
        <v>1051</v>
      </c>
      <c r="F109" s="1919"/>
      <c r="G109" s="1919"/>
      <c r="H109" s="1919"/>
      <c r="I109" s="1919"/>
      <c r="J109" s="1919"/>
      <c r="K109" s="1919"/>
      <c r="L109" s="1919"/>
      <c r="M109" s="1920"/>
      <c r="N109" s="1000" t="str">
        <f>IF(COUNTIF(活動計画書!K124:W124,"○")&gt;0,"○","－")</f>
        <v>－</v>
      </c>
      <c r="O109" s="887" t="str">
        <f>IF(N109="－","－",IF(【選択肢】!P38&gt;0,"○","×"))</f>
        <v>－</v>
      </c>
      <c r="P109" s="1294"/>
      <c r="Q109" s="1295"/>
      <c r="R109" s="1295"/>
      <c r="S109" s="1295"/>
      <c r="T109" s="1295"/>
      <c r="U109" s="1296"/>
    </row>
    <row r="110" spans="2:21" s="309" customFormat="1" ht="26.25" customHeight="1">
      <c r="B110" s="1938" t="s">
        <v>188</v>
      </c>
      <c r="C110" s="1776" t="s">
        <v>189</v>
      </c>
      <c r="D110" s="1777"/>
      <c r="E110" s="1504" t="s">
        <v>190</v>
      </c>
      <c r="F110" s="1505"/>
      <c r="G110" s="1505"/>
      <c r="H110" s="1505"/>
      <c r="I110" s="1505"/>
      <c r="J110" s="1505"/>
      <c r="K110" s="1505"/>
      <c r="L110" s="1505"/>
      <c r="M110" s="1506"/>
      <c r="N110" s="891" t="str">
        <f>IF(COUNTIF(活動計画書!K125:V125,"○")&gt;0,"○","－")</f>
        <v>－</v>
      </c>
      <c r="O110" s="887" t="str">
        <f>IF(N110="－","－",IF(【選択肢】!P39&gt;0,"○","×"))</f>
        <v>－</v>
      </c>
      <c r="P110" s="1294"/>
      <c r="Q110" s="1295"/>
      <c r="R110" s="1295"/>
      <c r="S110" s="1295"/>
      <c r="T110" s="1295"/>
      <c r="U110" s="1296"/>
    </row>
    <row r="111" spans="2:21" s="309" customFormat="1" ht="26.25" customHeight="1">
      <c r="B111" s="1939"/>
      <c r="C111" s="1778"/>
      <c r="D111" s="1779"/>
      <c r="E111" s="1504" t="s">
        <v>1050</v>
      </c>
      <c r="F111" s="1505"/>
      <c r="G111" s="1505"/>
      <c r="H111" s="1505"/>
      <c r="I111" s="1505"/>
      <c r="J111" s="1505"/>
      <c r="K111" s="1505"/>
      <c r="L111" s="1505"/>
      <c r="M111" s="1506"/>
      <c r="N111" s="891" t="str">
        <f>IF(COUNTIF(活動計画書!K126:V126,"○")&gt;0,"○","－")</f>
        <v>－</v>
      </c>
      <c r="O111" s="887" t="str">
        <f>IF(N111="－","－",IF(【選択肢】!P40&gt;0,"○","×"))</f>
        <v>－</v>
      </c>
      <c r="P111" s="1294"/>
      <c r="Q111" s="1295"/>
      <c r="R111" s="1295"/>
      <c r="S111" s="1295"/>
      <c r="T111" s="1295"/>
      <c r="U111" s="1296"/>
    </row>
    <row r="112" spans="2:21" s="309" customFormat="1" ht="26.25" customHeight="1">
      <c r="B112" s="1939"/>
      <c r="C112" s="1778"/>
      <c r="D112" s="1779"/>
      <c r="E112" s="1504" t="s">
        <v>192</v>
      </c>
      <c r="F112" s="1505"/>
      <c r="G112" s="1505"/>
      <c r="H112" s="1505"/>
      <c r="I112" s="1505"/>
      <c r="J112" s="1505"/>
      <c r="K112" s="1505"/>
      <c r="L112" s="1505"/>
      <c r="M112" s="1506"/>
      <c r="N112" s="891" t="str">
        <f>IF(COUNTIF(活動計画書!K127:V127,"○")&gt;0,"○","－")</f>
        <v>－</v>
      </c>
      <c r="O112" s="887" t="str">
        <f>IF(N112="－","－",IF(【選択肢】!P41&gt;0,"○","×"))</f>
        <v>－</v>
      </c>
      <c r="P112" s="1294"/>
      <c r="Q112" s="1295"/>
      <c r="R112" s="1295"/>
      <c r="S112" s="1295"/>
      <c r="T112" s="1295"/>
      <c r="U112" s="1296"/>
    </row>
    <row r="113" spans="1:25" s="309" customFormat="1" ht="32.25" customHeight="1">
      <c r="B113" s="1939"/>
      <c r="C113" s="1778"/>
      <c r="D113" s="1779"/>
      <c r="E113" s="1504" t="s">
        <v>193</v>
      </c>
      <c r="F113" s="1505"/>
      <c r="G113" s="1505"/>
      <c r="H113" s="1505"/>
      <c r="I113" s="1505"/>
      <c r="J113" s="1505"/>
      <c r="K113" s="1505"/>
      <c r="L113" s="1505"/>
      <c r="M113" s="1506"/>
      <c r="N113" s="891" t="str">
        <f>IF(COUNTIF(活動計画書!K128:V128,"○")&gt;0,"○","－")</f>
        <v>－</v>
      </c>
      <c r="O113" s="887" t="str">
        <f>IF(N113="－","－",IF(【選択肢】!P42&gt;0,"○","×"))</f>
        <v>－</v>
      </c>
      <c r="P113" s="1294"/>
      <c r="Q113" s="1295"/>
      <c r="R113" s="1295"/>
      <c r="S113" s="1295"/>
      <c r="T113" s="1295"/>
      <c r="U113" s="1296"/>
    </row>
    <row r="114" spans="1:25" s="309" customFormat="1" ht="26.25" customHeight="1">
      <c r="B114" s="1939"/>
      <c r="C114" s="1780"/>
      <c r="D114" s="1781"/>
      <c r="E114" s="1504" t="s">
        <v>194</v>
      </c>
      <c r="F114" s="1505"/>
      <c r="G114" s="1505"/>
      <c r="H114" s="1505"/>
      <c r="I114" s="1505"/>
      <c r="J114" s="1505"/>
      <c r="K114" s="1505"/>
      <c r="L114" s="1505"/>
      <c r="M114" s="1506"/>
      <c r="N114" s="891" t="str">
        <f>IF(COUNTIF(活動計画書!K129:V129,"○")&gt;0,"○","－")</f>
        <v>－</v>
      </c>
      <c r="O114" s="887" t="str">
        <f>IF(N114="－","－",IF(【選択肢】!P43&gt;0,"○","×"))</f>
        <v>－</v>
      </c>
      <c r="P114" s="1294"/>
      <c r="Q114" s="1295"/>
      <c r="R114" s="1295"/>
      <c r="S114" s="1295"/>
      <c r="T114" s="1295"/>
      <c r="U114" s="1296"/>
    </row>
    <row r="115" spans="1:25" s="309" customFormat="1" ht="35.25" customHeight="1">
      <c r="B115" s="1939"/>
      <c r="C115" s="1776" t="s">
        <v>195</v>
      </c>
      <c r="D115" s="1777"/>
      <c r="E115" s="1935"/>
      <c r="F115" s="1936"/>
      <c r="G115" s="1936"/>
      <c r="H115" s="1936"/>
      <c r="I115" s="1936"/>
      <c r="J115" s="1936"/>
      <c r="K115" s="1936"/>
      <c r="L115" s="1936"/>
      <c r="M115" s="1937"/>
      <c r="N115" s="887" t="str">
        <f>IF(E115&gt;0,"○","")</f>
        <v/>
      </c>
      <c r="O115" s="887" t="str">
        <f>IFERROR(IF(VLOOKUP(E115,【選択肢】!$O$6:$P$84,2,FALSE)&gt;0,"○","×"),"")</f>
        <v/>
      </c>
      <c r="P115" s="1294"/>
      <c r="Q115" s="1295"/>
      <c r="R115" s="1295"/>
      <c r="S115" s="1295"/>
      <c r="T115" s="1295"/>
      <c r="U115" s="1296"/>
    </row>
    <row r="116" spans="1:25" s="309" customFormat="1" ht="35.25" customHeight="1">
      <c r="B116" s="1939"/>
      <c r="C116" s="1778"/>
      <c r="D116" s="1779"/>
      <c r="E116" s="1935"/>
      <c r="F116" s="1936"/>
      <c r="G116" s="1936"/>
      <c r="H116" s="1936"/>
      <c r="I116" s="1936"/>
      <c r="J116" s="1936"/>
      <c r="K116" s="1936"/>
      <c r="L116" s="1936"/>
      <c r="M116" s="1937"/>
      <c r="N116" s="887" t="str">
        <f>IF(E116&gt;0,"○","")</f>
        <v/>
      </c>
      <c r="O116" s="887" t="str">
        <f>IFERROR(IF(VLOOKUP(E116,【選択肢】!$O$6:$P$84,2,FALSE)&gt;0,"○","×"),"")</f>
        <v/>
      </c>
      <c r="P116" s="1294"/>
      <c r="Q116" s="1295"/>
      <c r="R116" s="1295"/>
      <c r="S116" s="1295"/>
      <c r="T116" s="1295"/>
      <c r="U116" s="1296"/>
    </row>
    <row r="117" spans="1:25" s="309" customFormat="1" ht="35.25" customHeight="1">
      <c r="B117" s="1939"/>
      <c r="C117" s="1778"/>
      <c r="D117" s="1779"/>
      <c r="E117" s="1935"/>
      <c r="F117" s="1936"/>
      <c r="G117" s="1936"/>
      <c r="H117" s="1936"/>
      <c r="I117" s="1936"/>
      <c r="J117" s="1936"/>
      <c r="K117" s="1936"/>
      <c r="L117" s="1936"/>
      <c r="M117" s="1937"/>
      <c r="N117" s="887" t="str">
        <f>IF(E117&gt;0,"○","")</f>
        <v/>
      </c>
      <c r="O117" s="887" t="str">
        <f>IFERROR(IF(VLOOKUP(E117,【選択肢】!$O$6:$P$84,2,FALSE)&gt;0,"○","×"),"")</f>
        <v/>
      </c>
      <c r="P117" s="1294"/>
      <c r="Q117" s="1295"/>
      <c r="R117" s="1295"/>
      <c r="S117" s="1295"/>
      <c r="T117" s="1295"/>
      <c r="U117" s="1296"/>
    </row>
    <row r="118" spans="1:25" s="309" customFormat="1" ht="35.25" customHeight="1">
      <c r="B118" s="1939"/>
      <c r="C118" s="1778"/>
      <c r="D118" s="1779"/>
      <c r="E118" s="1935"/>
      <c r="F118" s="1936"/>
      <c r="G118" s="1936"/>
      <c r="H118" s="1936"/>
      <c r="I118" s="1936"/>
      <c r="J118" s="1936"/>
      <c r="K118" s="1936"/>
      <c r="L118" s="1936"/>
      <c r="M118" s="1937"/>
      <c r="N118" s="887" t="str">
        <f>IF(E118&gt;0,"○","")</f>
        <v/>
      </c>
      <c r="O118" s="887" t="str">
        <f>IFERROR(IF(VLOOKUP(E118,【選択肢】!$O$6:$P$84,2,FALSE)&gt;0,"○","×"),"")</f>
        <v/>
      </c>
      <c r="P118" s="1294"/>
      <c r="Q118" s="1295"/>
      <c r="R118" s="1295"/>
      <c r="S118" s="1295"/>
      <c r="T118" s="1295"/>
      <c r="U118" s="1296"/>
    </row>
    <row r="119" spans="1:25" s="309" customFormat="1" ht="35.25" customHeight="1">
      <c r="B119" s="1939"/>
      <c r="C119" s="1778"/>
      <c r="D119" s="1779"/>
      <c r="E119" s="1935">
        <f>活動計画書!E136</f>
        <v>0</v>
      </c>
      <c r="F119" s="1936"/>
      <c r="G119" s="1936"/>
      <c r="H119" s="1936"/>
      <c r="I119" s="1936"/>
      <c r="J119" s="1936"/>
      <c r="K119" s="1936"/>
      <c r="L119" s="1936"/>
      <c r="M119" s="1937"/>
      <c r="N119" s="887" t="str">
        <f>IF(E119&gt;0,"○","")</f>
        <v/>
      </c>
      <c r="O119" s="887" t="str">
        <f>IFERROR(IF(VLOOKUP(E119,【選択肢】!$O$6:$P$84,2,FALSE)&gt;0,"○","×"),"")</f>
        <v/>
      </c>
      <c r="P119" s="1294"/>
      <c r="Q119" s="1295"/>
      <c r="R119" s="1295"/>
      <c r="S119" s="1295"/>
      <c r="T119" s="1295"/>
      <c r="U119" s="1296"/>
      <c r="Y119" s="309" t="s">
        <v>160</v>
      </c>
    </row>
    <row r="120" spans="1:25" s="309" customFormat="1" ht="21" customHeight="1">
      <c r="B120" s="1939"/>
      <c r="C120" s="1780"/>
      <c r="D120" s="1781"/>
      <c r="E120" s="1946" t="s">
        <v>1022</v>
      </c>
      <c r="F120" s="1947"/>
      <c r="G120" s="1947"/>
      <c r="H120" s="1947"/>
      <c r="I120" s="1947"/>
      <c r="J120" s="1947"/>
      <c r="K120" s="1947"/>
      <c r="L120" s="1947"/>
      <c r="M120" s="1947"/>
      <c r="N120" s="1947"/>
      <c r="O120" s="1947"/>
      <c r="P120" s="1947"/>
      <c r="Q120" s="1947"/>
      <c r="R120" s="1947"/>
      <c r="S120" s="1947"/>
      <c r="T120" s="1947"/>
      <c r="U120" s="1948"/>
    </row>
    <row r="121" spans="1:25" s="309" customFormat="1" ht="26.25" customHeight="1">
      <c r="B121" s="1927"/>
      <c r="C121" s="1949" t="s">
        <v>198</v>
      </c>
      <c r="D121" s="1949"/>
      <c r="E121" s="1943" t="s">
        <v>1049</v>
      </c>
      <c r="F121" s="1944"/>
      <c r="G121" s="1944"/>
      <c r="H121" s="1944"/>
      <c r="I121" s="1944"/>
      <c r="J121" s="1944"/>
      <c r="K121" s="1944"/>
      <c r="L121" s="1944"/>
      <c r="M121" s="1945"/>
      <c r="N121" s="887" t="str">
        <f>IF(COUNTIF(活動計画書!K138:W138,"○")&gt;0,"○","－")</f>
        <v>－</v>
      </c>
      <c r="O121" s="887" t="str">
        <f>IF(N121="－","－",IF(【選択肢】!P56&gt;0,"○","×"))</f>
        <v>－</v>
      </c>
      <c r="P121" s="1950"/>
      <c r="Q121" s="1951"/>
      <c r="R121" s="1951"/>
      <c r="S121" s="1951"/>
      <c r="T121" s="1951"/>
      <c r="U121" s="1952"/>
    </row>
    <row r="122" spans="1:25" s="309" customFormat="1" ht="16.5" customHeight="1">
      <c r="B122" s="717"/>
      <c r="C122" s="717"/>
      <c r="D122" s="717"/>
      <c r="E122" s="717"/>
      <c r="F122" s="716"/>
      <c r="G122" s="716"/>
      <c r="H122" s="716"/>
      <c r="I122" s="716"/>
      <c r="J122" s="716"/>
      <c r="K122" s="716"/>
      <c r="L122" s="716"/>
      <c r="M122" s="716"/>
      <c r="N122" s="714"/>
      <c r="O122" s="714"/>
      <c r="P122" s="715"/>
      <c r="Q122" s="715"/>
      <c r="R122" s="715"/>
      <c r="S122" s="715"/>
      <c r="T122" s="715"/>
      <c r="U122" s="715"/>
    </row>
    <row r="123" spans="1:25" s="309" customFormat="1" ht="36" customHeight="1">
      <c r="B123" s="1088" t="s">
        <v>521</v>
      </c>
      <c r="C123" s="1088"/>
      <c r="D123" s="1088"/>
      <c r="E123" s="1005" t="s">
        <v>110</v>
      </c>
      <c r="F123" s="1212"/>
      <c r="G123" s="1212"/>
      <c r="H123" s="1212"/>
      <c r="I123" s="1212"/>
      <c r="J123" s="1212"/>
      <c r="K123" s="1212"/>
      <c r="L123" s="1212"/>
      <c r="M123" s="1006"/>
      <c r="N123" s="363" t="s">
        <v>1029</v>
      </c>
      <c r="O123" s="363" t="s">
        <v>1034</v>
      </c>
      <c r="P123" s="1128" t="s">
        <v>201</v>
      </c>
      <c r="Q123" s="1444"/>
      <c r="R123" s="1444"/>
      <c r="S123" s="1444"/>
      <c r="T123" s="1444"/>
      <c r="U123" s="1129"/>
    </row>
    <row r="124" spans="1:25" ht="26.25" customHeight="1">
      <c r="A124" s="309"/>
      <c r="B124" s="1953" t="s">
        <v>1048</v>
      </c>
      <c r="C124" s="1954"/>
      <c r="D124" s="1955"/>
      <c r="E124" s="1943" t="s">
        <v>1047</v>
      </c>
      <c r="F124" s="1944"/>
      <c r="G124" s="1944"/>
      <c r="H124" s="1944"/>
      <c r="I124" s="1944"/>
      <c r="J124" s="1944"/>
      <c r="K124" s="1944"/>
      <c r="L124" s="1944"/>
      <c r="M124" s="1945"/>
      <c r="N124" s="887" t="str">
        <f>IF(COUNTIF(活動計画書!$D$142:$I$147,報告書!E124)&gt;0,"○","－")</f>
        <v>－</v>
      </c>
      <c r="O124" s="887" t="s">
        <v>1245</v>
      </c>
      <c r="P124" s="1294"/>
      <c r="Q124" s="1295"/>
      <c r="R124" s="1295"/>
      <c r="S124" s="1295"/>
      <c r="T124" s="1295"/>
      <c r="U124" s="1296"/>
    </row>
    <row r="125" spans="1:25" s="309" customFormat="1" ht="33.6" customHeight="1">
      <c r="B125" s="1956"/>
      <c r="C125" s="1957"/>
      <c r="D125" s="1958"/>
      <c r="E125" s="1940" t="s">
        <v>1046</v>
      </c>
      <c r="F125" s="1941"/>
      <c r="G125" s="1941"/>
      <c r="H125" s="1941"/>
      <c r="I125" s="1941"/>
      <c r="J125" s="1941"/>
      <c r="K125" s="1941"/>
      <c r="L125" s="1941"/>
      <c r="M125" s="1942"/>
      <c r="N125" s="887" t="str">
        <f>IF(COUNTIF(活動計画書!$D$142:$I$147,報告書!E125)&gt;0,"○","－")</f>
        <v>－</v>
      </c>
      <c r="O125" s="887" t="str">
        <f>IF(N125="－","－",IF(【選択肢】!P58&gt;0,"○","×"))</f>
        <v>－</v>
      </c>
      <c r="P125" s="1294"/>
      <c r="Q125" s="1295"/>
      <c r="R125" s="1295"/>
      <c r="S125" s="1295"/>
      <c r="T125" s="1295"/>
      <c r="U125" s="1296"/>
    </row>
    <row r="126" spans="1:25" s="309" customFormat="1" ht="26.25" customHeight="1">
      <c r="B126" s="1956"/>
      <c r="C126" s="1957"/>
      <c r="D126" s="1958"/>
      <c r="E126" s="1943" t="s">
        <v>1045</v>
      </c>
      <c r="F126" s="1944"/>
      <c r="G126" s="1944"/>
      <c r="H126" s="1944"/>
      <c r="I126" s="1944"/>
      <c r="J126" s="1944"/>
      <c r="K126" s="1944"/>
      <c r="L126" s="1944"/>
      <c r="M126" s="1945"/>
      <c r="N126" s="887" t="str">
        <f>IF(COUNTIF(活動計画書!$D$142:$I$147,報告書!E126)&gt;0,"○","－")</f>
        <v>－</v>
      </c>
      <c r="O126" s="887" t="str">
        <f>IF(N126="－","－",IF(【選択肢】!P59&gt;0,"○","×"))</f>
        <v>－</v>
      </c>
      <c r="P126" s="1294"/>
      <c r="Q126" s="1295"/>
      <c r="R126" s="1295"/>
      <c r="S126" s="1295"/>
      <c r="T126" s="1295"/>
      <c r="U126" s="1296"/>
    </row>
    <row r="127" spans="1:25" s="309" customFormat="1" ht="26.25" customHeight="1">
      <c r="B127" s="1956"/>
      <c r="C127" s="1957"/>
      <c r="D127" s="1958"/>
      <c r="E127" s="1943" t="s">
        <v>1044</v>
      </c>
      <c r="F127" s="1944"/>
      <c r="G127" s="1944"/>
      <c r="H127" s="1944"/>
      <c r="I127" s="1944"/>
      <c r="J127" s="1944"/>
      <c r="K127" s="1944"/>
      <c r="L127" s="1944"/>
      <c r="M127" s="1945"/>
      <c r="N127" s="887" t="str">
        <f>IF(COUNTIF(活動計画書!$D$142:$I$147,報告書!E127)&gt;0,"○","－")</f>
        <v>－</v>
      </c>
      <c r="O127" s="887" t="str">
        <f>IF(N127="－","－",IF(【選択肢】!P60&gt;0,"○","×"))</f>
        <v>－</v>
      </c>
      <c r="P127" s="1294"/>
      <c r="Q127" s="1295"/>
      <c r="R127" s="1295"/>
      <c r="S127" s="1295"/>
      <c r="T127" s="1295"/>
      <c r="U127" s="1296"/>
    </row>
    <row r="128" spans="1:25" s="309" customFormat="1" ht="26.25" customHeight="1">
      <c r="B128" s="1956"/>
      <c r="C128" s="1957"/>
      <c r="D128" s="1958"/>
      <c r="E128" s="1943" t="s">
        <v>1043</v>
      </c>
      <c r="F128" s="1944"/>
      <c r="G128" s="1944"/>
      <c r="H128" s="1944"/>
      <c r="I128" s="1944"/>
      <c r="J128" s="1944"/>
      <c r="K128" s="1944"/>
      <c r="L128" s="1944"/>
      <c r="M128" s="1945"/>
      <c r="N128" s="887" t="str">
        <f>IF(COUNTIF(活動計画書!$D$142:$I$147,報告書!E128)&gt;0,"○","－")</f>
        <v>－</v>
      </c>
      <c r="O128" s="887" t="str">
        <f>IF(N128="－","－",IF(【選択肢】!P61&gt;0,"○","×"))</f>
        <v>－</v>
      </c>
      <c r="P128" s="1294"/>
      <c r="Q128" s="1295"/>
      <c r="R128" s="1295"/>
      <c r="S128" s="1295"/>
      <c r="T128" s="1295"/>
      <c r="U128" s="1296"/>
    </row>
    <row r="129" spans="1:31" s="309" customFormat="1" ht="26.25" customHeight="1">
      <c r="B129" s="1956"/>
      <c r="C129" s="1957"/>
      <c r="D129" s="1958"/>
      <c r="E129" s="1940" t="s">
        <v>1042</v>
      </c>
      <c r="F129" s="1941"/>
      <c r="G129" s="1941"/>
      <c r="H129" s="1941"/>
      <c r="I129" s="1941"/>
      <c r="J129" s="1941"/>
      <c r="K129" s="1941"/>
      <c r="L129" s="1941"/>
      <c r="M129" s="1942"/>
      <c r="N129" s="887" t="str">
        <f>IF(COUNTIF(活動計画書!$D$142:$I$147,報告書!E129)&gt;0,"○","－")</f>
        <v>－</v>
      </c>
      <c r="O129" s="887" t="str">
        <f>IF(N129="－","－",IF(【選択肢】!P62&gt;0,"○","×"))</f>
        <v>－</v>
      </c>
      <c r="P129" s="1294"/>
      <c r="Q129" s="1295"/>
      <c r="R129" s="1295"/>
      <c r="S129" s="1295"/>
      <c r="T129" s="1295"/>
      <c r="U129" s="1296"/>
    </row>
    <row r="130" spans="1:31" s="309" customFormat="1" ht="33.6" customHeight="1">
      <c r="B130" s="1956"/>
      <c r="C130" s="1957"/>
      <c r="D130" s="1958"/>
      <c r="E130" s="1943" t="s">
        <v>1041</v>
      </c>
      <c r="F130" s="1944"/>
      <c r="G130" s="1944"/>
      <c r="H130" s="1944"/>
      <c r="I130" s="1944"/>
      <c r="J130" s="1944"/>
      <c r="K130" s="1944"/>
      <c r="L130" s="1944"/>
      <c r="M130" s="1945"/>
      <c r="N130" s="887" t="str">
        <f>IF(COUNTIF(活動計画書!$D$142:$I$147,報告書!E130)&gt;0,"○","－")</f>
        <v>－</v>
      </c>
      <c r="O130" s="887" t="str">
        <f>IF(N130="－","－",IF(【選択肢】!P63&gt;0,"○","×"))</f>
        <v>－</v>
      </c>
      <c r="P130" s="1294"/>
      <c r="Q130" s="1295"/>
      <c r="R130" s="1295"/>
      <c r="S130" s="1295"/>
      <c r="T130" s="1295"/>
      <c r="U130" s="1296"/>
    </row>
    <row r="131" spans="1:31" s="309" customFormat="1" ht="26.25" customHeight="1">
      <c r="B131" s="1956"/>
      <c r="C131" s="1957"/>
      <c r="D131" s="1958"/>
      <c r="E131" s="1943" t="s">
        <v>1040</v>
      </c>
      <c r="F131" s="1944"/>
      <c r="G131" s="1944"/>
      <c r="H131" s="1944"/>
      <c r="I131" s="1944"/>
      <c r="J131" s="1944"/>
      <c r="K131" s="1944"/>
      <c r="L131" s="1944"/>
      <c r="M131" s="1945"/>
      <c r="N131" s="887" t="str">
        <f>IF(COUNTIF(活動計画書!$D$142:$I$147,報告書!E131)&gt;0,"○","－")</f>
        <v>－</v>
      </c>
      <c r="O131" s="887" t="str">
        <f>IF(N131="－","－",IF(【選択肢】!P64&gt;0,"○","×"))</f>
        <v>－</v>
      </c>
      <c r="P131" s="1294"/>
      <c r="Q131" s="1295"/>
      <c r="R131" s="1295"/>
      <c r="S131" s="1295"/>
      <c r="T131" s="1295"/>
      <c r="U131" s="1296"/>
    </row>
    <row r="132" spans="1:31" s="309" customFormat="1" ht="26.25" customHeight="1">
      <c r="B132" s="1959"/>
      <c r="C132" s="1960"/>
      <c r="D132" s="1961"/>
      <c r="E132" s="1962" t="s">
        <v>1039</v>
      </c>
      <c r="F132" s="1963"/>
      <c r="G132" s="1963"/>
      <c r="H132" s="1963"/>
      <c r="I132" s="1963"/>
      <c r="J132" s="1963"/>
      <c r="K132" s="1963"/>
      <c r="L132" s="1963"/>
      <c r="M132" s="1964"/>
      <c r="N132" s="887" t="str">
        <f>IF(COUNTIF(活動計画書!$D$142:$I$147,報告書!E132)&gt;0,"○","－")</f>
        <v>－</v>
      </c>
      <c r="O132" s="887" t="str">
        <f>IF(N132="－","－",IF(【選択肢】!P65&gt;0,"○","×"))</f>
        <v>－</v>
      </c>
      <c r="P132" s="1294"/>
      <c r="Q132" s="1295"/>
      <c r="R132" s="1295"/>
      <c r="S132" s="1295"/>
      <c r="T132" s="1295"/>
      <c r="U132" s="1296"/>
    </row>
    <row r="133" spans="1:31" s="309" customFormat="1" ht="16.5" customHeight="1">
      <c r="B133" s="710"/>
      <c r="C133" s="709"/>
      <c r="D133" s="709"/>
      <c r="E133" s="708"/>
      <c r="F133" s="708"/>
      <c r="G133" s="708"/>
      <c r="H133" s="708"/>
      <c r="I133" s="708"/>
      <c r="J133" s="708"/>
      <c r="K133" s="708"/>
      <c r="L133" s="708"/>
      <c r="M133" s="708"/>
      <c r="N133" s="707"/>
      <c r="O133" s="707"/>
      <c r="P133" s="706"/>
      <c r="Q133" s="706"/>
      <c r="R133" s="706"/>
      <c r="S133" s="706"/>
      <c r="T133" s="706"/>
      <c r="U133" s="705"/>
    </row>
    <row r="134" spans="1:31" s="309" customFormat="1" ht="16.5" customHeight="1">
      <c r="B134" s="1965" t="s">
        <v>1038</v>
      </c>
      <c r="C134" s="1965"/>
      <c r="D134" s="1965"/>
      <c r="E134" s="1965"/>
      <c r="F134" s="1965"/>
      <c r="G134" s="1965"/>
      <c r="H134" s="1965"/>
      <c r="I134" s="1965"/>
      <c r="J134" s="1965"/>
      <c r="K134" s="1965"/>
      <c r="L134" s="1965"/>
      <c r="M134" s="1965"/>
      <c r="N134" s="1965"/>
      <c r="O134" s="714"/>
      <c r="P134" s="713"/>
      <c r="Q134" s="713"/>
      <c r="R134" s="713"/>
      <c r="S134" s="713"/>
      <c r="T134" s="713"/>
      <c r="U134" s="705"/>
    </row>
    <row r="135" spans="1:31" s="309" customFormat="1" ht="22.5" customHeight="1">
      <c r="B135" s="1005" t="s">
        <v>622</v>
      </c>
      <c r="C135" s="1212"/>
      <c r="D135" s="1212"/>
      <c r="E135" s="1212"/>
      <c r="F135" s="1212"/>
      <c r="G135" s="1212"/>
      <c r="H135" s="1212"/>
      <c r="I135" s="1212"/>
      <c r="J135" s="1212"/>
      <c r="K135" s="1212"/>
      <c r="L135" s="1212"/>
      <c r="M135" s="1006"/>
      <c r="N135" s="363" t="s">
        <v>1029</v>
      </c>
      <c r="O135" s="363" t="s">
        <v>1034</v>
      </c>
      <c r="P135" s="1441" t="s">
        <v>1037</v>
      </c>
      <c r="Q135" s="1442"/>
      <c r="R135" s="1442"/>
      <c r="S135" s="1442"/>
      <c r="T135" s="1442"/>
      <c r="U135" s="1443"/>
    </row>
    <row r="136" spans="1:31" s="309" customFormat="1" ht="15.75" customHeight="1">
      <c r="B136" s="1966" t="s">
        <v>1036</v>
      </c>
      <c r="C136" s="1967"/>
      <c r="D136" s="1967"/>
      <c r="E136" s="1967"/>
      <c r="F136" s="1967"/>
      <c r="G136" s="1967"/>
      <c r="H136" s="1967"/>
      <c r="I136" s="1967"/>
      <c r="J136" s="1967"/>
      <c r="K136" s="1967"/>
      <c r="L136" s="1967"/>
      <c r="M136" s="1968"/>
      <c r="N136" s="1970"/>
      <c r="O136" s="1970"/>
      <c r="P136" s="712" t="s">
        <v>1035</v>
      </c>
      <c r="Q136" s="1854"/>
      <c r="R136" s="1855"/>
      <c r="S136" s="1855"/>
      <c r="T136" s="1855"/>
      <c r="U136" s="1856"/>
    </row>
    <row r="137" spans="1:31" s="309" customFormat="1" ht="30" customHeight="1">
      <c r="B137" s="1969"/>
      <c r="C137" s="1831"/>
      <c r="D137" s="1831"/>
      <c r="E137" s="1831"/>
      <c r="F137" s="1831"/>
      <c r="G137" s="1831"/>
      <c r="H137" s="1831"/>
      <c r="I137" s="1831"/>
      <c r="J137" s="1831"/>
      <c r="K137" s="1831"/>
      <c r="L137" s="1831"/>
      <c r="M137" s="1832"/>
      <c r="N137" s="1971"/>
      <c r="O137" s="1971"/>
      <c r="P137" s="711"/>
      <c r="Q137" s="1857"/>
      <c r="R137" s="1858"/>
      <c r="S137" s="1858"/>
      <c r="T137" s="1858"/>
      <c r="U137" s="1859"/>
      <c r="Z137" s="704"/>
      <c r="AA137" s="704"/>
      <c r="AB137" s="704"/>
      <c r="AC137" s="704"/>
      <c r="AD137" s="704"/>
      <c r="AE137" s="704"/>
    </row>
    <row r="138" spans="1:31" s="309" customFormat="1" ht="16.5" customHeight="1">
      <c r="B138" s="710"/>
      <c r="C138" s="709"/>
      <c r="D138" s="709"/>
      <c r="E138" s="708"/>
      <c r="F138" s="708"/>
      <c r="G138" s="708"/>
      <c r="H138" s="708"/>
      <c r="I138" s="708"/>
      <c r="J138" s="708"/>
      <c r="K138" s="708"/>
      <c r="L138" s="708"/>
      <c r="M138" s="708"/>
      <c r="N138" s="707"/>
      <c r="O138" s="707"/>
      <c r="P138" s="706"/>
      <c r="Q138" s="706"/>
      <c r="R138" s="706"/>
      <c r="S138" s="706"/>
      <c r="T138" s="706"/>
      <c r="U138" s="705"/>
    </row>
    <row r="139" spans="1:31" s="309" customFormat="1" ht="22.5" customHeight="1">
      <c r="B139" s="1005" t="s">
        <v>622</v>
      </c>
      <c r="C139" s="1212"/>
      <c r="D139" s="1212"/>
      <c r="E139" s="1212"/>
      <c r="F139" s="1212"/>
      <c r="G139" s="1212"/>
      <c r="H139" s="1212"/>
      <c r="I139" s="1212"/>
      <c r="J139" s="1212"/>
      <c r="K139" s="1212"/>
      <c r="L139" s="1212"/>
      <c r="M139" s="1006"/>
      <c r="N139" s="363" t="s">
        <v>1029</v>
      </c>
      <c r="O139" s="363" t="s">
        <v>1034</v>
      </c>
      <c r="P139" s="1976" t="s">
        <v>1033</v>
      </c>
      <c r="Q139" s="1977"/>
      <c r="R139" s="1978"/>
      <c r="S139" s="1442" t="s">
        <v>1032</v>
      </c>
      <c r="T139" s="1442"/>
      <c r="U139" s="1443"/>
    </row>
    <row r="140" spans="1:31" s="309" customFormat="1" ht="15.75" customHeight="1">
      <c r="B140" s="1966" t="s">
        <v>1031</v>
      </c>
      <c r="C140" s="1967"/>
      <c r="D140" s="1967"/>
      <c r="E140" s="1967"/>
      <c r="F140" s="1967"/>
      <c r="G140" s="1967"/>
      <c r="H140" s="1967"/>
      <c r="I140" s="1967"/>
      <c r="J140" s="1967"/>
      <c r="K140" s="1967"/>
      <c r="L140" s="1967"/>
      <c r="M140" s="1968"/>
      <c r="N140" s="1970"/>
      <c r="O140" s="1970"/>
      <c r="P140" s="2001"/>
      <c r="Q140" s="2002"/>
      <c r="R140" s="2005" t="s">
        <v>1030</v>
      </c>
      <c r="S140" s="2001"/>
      <c r="T140" s="2002"/>
      <c r="U140" s="2005" t="s">
        <v>1030</v>
      </c>
    </row>
    <row r="141" spans="1:31" s="309" customFormat="1" ht="30" customHeight="1">
      <c r="B141" s="1969"/>
      <c r="C141" s="1831"/>
      <c r="D141" s="1831"/>
      <c r="E141" s="1831"/>
      <c r="F141" s="1831"/>
      <c r="G141" s="1831"/>
      <c r="H141" s="1831"/>
      <c r="I141" s="1831"/>
      <c r="J141" s="1831"/>
      <c r="K141" s="1831"/>
      <c r="L141" s="1831"/>
      <c r="M141" s="1832"/>
      <c r="N141" s="1971"/>
      <c r="O141" s="1971"/>
      <c r="P141" s="2003"/>
      <c r="Q141" s="2004"/>
      <c r="R141" s="2006"/>
      <c r="S141" s="2003"/>
      <c r="T141" s="2004"/>
      <c r="U141" s="2006"/>
      <c r="Z141" s="704"/>
      <c r="AA141" s="704"/>
      <c r="AB141" s="704"/>
      <c r="AC141" s="704"/>
      <c r="AD141" s="704"/>
      <c r="AE141" s="704"/>
    </row>
    <row r="142" spans="1:31" s="702" customFormat="1" ht="31.5" customHeight="1">
      <c r="A142" s="703" t="s">
        <v>483</v>
      </c>
      <c r="B142" s="337"/>
      <c r="C142" s="337"/>
      <c r="D142" s="337"/>
      <c r="E142" s="337"/>
      <c r="F142" s="337"/>
      <c r="G142" s="337"/>
      <c r="H142" s="337"/>
      <c r="I142" s="309"/>
      <c r="J142" s="337"/>
      <c r="K142" s="337"/>
      <c r="L142" s="337"/>
      <c r="M142" s="337"/>
      <c r="N142" s="337"/>
      <c r="O142" s="337"/>
      <c r="P142" s="337"/>
      <c r="Q142" s="337"/>
      <c r="R142" s="337"/>
      <c r="S142" s="337"/>
    </row>
    <row r="143" spans="1:31" s="702" customFormat="1" ht="26.25" customHeight="1">
      <c r="A143" s="703"/>
      <c r="B143" s="1972" t="s">
        <v>1029</v>
      </c>
      <c r="C143" s="1972"/>
      <c r="D143" s="1972"/>
      <c r="E143" s="1972"/>
      <c r="F143" s="1972"/>
      <c r="G143" s="1972"/>
      <c r="H143" s="1972"/>
      <c r="I143" s="1972"/>
      <c r="J143" s="1972"/>
      <c r="K143" s="1972"/>
      <c r="L143" s="1972"/>
      <c r="M143" s="1972"/>
      <c r="N143" s="1973" t="s">
        <v>1028</v>
      </c>
      <c r="O143" s="1974"/>
      <c r="P143" s="1974"/>
      <c r="Q143" s="1974"/>
      <c r="R143" s="1974"/>
      <c r="S143" s="1974"/>
      <c r="T143" s="1974"/>
      <c r="U143" s="1975"/>
    </row>
    <row r="144" spans="1:31" s="309" customFormat="1" ht="30.75" customHeight="1">
      <c r="B144" s="1991" t="s">
        <v>212</v>
      </c>
      <c r="C144" s="1992"/>
      <c r="D144" s="1213" t="s">
        <v>110</v>
      </c>
      <c r="E144" s="1214"/>
      <c r="F144" s="1122"/>
      <c r="G144" s="1991" t="s">
        <v>213</v>
      </c>
      <c r="H144" s="1995"/>
      <c r="I144" s="1995"/>
      <c r="J144" s="1995"/>
      <c r="K144" s="1992"/>
      <c r="L144" s="1997" t="s">
        <v>210</v>
      </c>
      <c r="M144" s="1997"/>
      <c r="N144" s="1973" t="s">
        <v>1027</v>
      </c>
      <c r="O144" s="1974"/>
      <c r="P144" s="1974"/>
      <c r="Q144" s="1974"/>
      <c r="R144" s="1974"/>
      <c r="S144" s="1975"/>
      <c r="T144" s="1979" t="s">
        <v>1026</v>
      </c>
      <c r="U144" s="1980"/>
    </row>
    <row r="145" spans="2:25" s="309" customFormat="1" ht="22.5" customHeight="1">
      <c r="B145" s="1993"/>
      <c r="C145" s="1994"/>
      <c r="D145" s="1253"/>
      <c r="E145" s="1254"/>
      <c r="F145" s="1123"/>
      <c r="G145" s="1993"/>
      <c r="H145" s="1996"/>
      <c r="I145" s="1996"/>
      <c r="J145" s="1996"/>
      <c r="K145" s="1994"/>
      <c r="L145" s="1983" t="s">
        <v>1025</v>
      </c>
      <c r="M145" s="1983"/>
      <c r="N145" s="1984" t="s">
        <v>1024</v>
      </c>
      <c r="O145" s="1985"/>
      <c r="P145" s="1984" t="s">
        <v>1023</v>
      </c>
      <c r="Q145" s="1985"/>
      <c r="R145" s="1984" t="s">
        <v>75</v>
      </c>
      <c r="S145" s="1985"/>
      <c r="T145" s="1981"/>
      <c r="U145" s="1982"/>
    </row>
    <row r="146" spans="2:25" s="309" customFormat="1" ht="34.5" customHeight="1">
      <c r="B146" s="1986">
        <f>活動計画書!B161</f>
        <v>0</v>
      </c>
      <c r="C146" s="1986"/>
      <c r="D146" s="1987">
        <f>活動計画書!D161</f>
        <v>0</v>
      </c>
      <c r="E146" s="1987"/>
      <c r="F146" s="1987"/>
      <c r="G146" s="1988">
        <f>活動計画書!H161</f>
        <v>0</v>
      </c>
      <c r="H146" s="1989"/>
      <c r="I146" s="1989"/>
      <c r="J146" s="1989"/>
      <c r="K146" s="1990"/>
      <c r="L146" s="892" t="str">
        <f>IF(活動計画書!N161="","",活動計画書!N161)</f>
        <v/>
      </c>
      <c r="M146" s="893">
        <f>活動計画書!P161</f>
        <v>0</v>
      </c>
      <c r="N146" s="700"/>
      <c r="O146" s="699"/>
      <c r="P146" s="701"/>
      <c r="Q146" s="699">
        <f>M146</f>
        <v>0</v>
      </c>
      <c r="R146" s="698" t="str">
        <f>IF(L146="","",N146+P146)</f>
        <v/>
      </c>
      <c r="S146" s="699">
        <f>M146</f>
        <v>0</v>
      </c>
      <c r="T146" s="1583"/>
      <c r="U146" s="1304"/>
      <c r="Y146" s="688"/>
    </row>
    <row r="147" spans="2:25" s="309" customFormat="1" ht="34.5" customHeight="1">
      <c r="B147" s="1986">
        <f>活動計画書!B162</f>
        <v>0</v>
      </c>
      <c r="C147" s="1986"/>
      <c r="D147" s="1987">
        <f>活動計画書!D162</f>
        <v>0</v>
      </c>
      <c r="E147" s="1987"/>
      <c r="F147" s="1987"/>
      <c r="G147" s="1988">
        <f>活動計画書!H162</f>
        <v>0</v>
      </c>
      <c r="H147" s="1989"/>
      <c r="I147" s="1989"/>
      <c r="J147" s="1989"/>
      <c r="K147" s="1990"/>
      <c r="L147" s="892" t="str">
        <f>IF(活動計画書!N162="","",活動計画書!N162)</f>
        <v/>
      </c>
      <c r="M147" s="893">
        <f>活動計画書!P162</f>
        <v>0</v>
      </c>
      <c r="N147" s="700"/>
      <c r="O147" s="699"/>
      <c r="P147" s="700"/>
      <c r="Q147" s="699">
        <f t="shared" ref="Q147:Q155" si="0">M147</f>
        <v>0</v>
      </c>
      <c r="R147" s="698" t="str">
        <f>IF(L147="","",N147+P147)</f>
        <v/>
      </c>
      <c r="S147" s="697">
        <f t="shared" ref="S147:S155" si="1">M147</f>
        <v>0</v>
      </c>
      <c r="T147" s="1583"/>
      <c r="U147" s="1304"/>
      <c r="Y147" s="688"/>
    </row>
    <row r="148" spans="2:25" s="309" customFormat="1" ht="34.5" customHeight="1">
      <c r="B148" s="1986">
        <f>活動計画書!B163</f>
        <v>0</v>
      </c>
      <c r="C148" s="1986"/>
      <c r="D148" s="1987">
        <f>活動計画書!D163</f>
        <v>0</v>
      </c>
      <c r="E148" s="1987"/>
      <c r="F148" s="1987"/>
      <c r="G148" s="1988">
        <f>活動計画書!H163</f>
        <v>0</v>
      </c>
      <c r="H148" s="1989"/>
      <c r="I148" s="1989"/>
      <c r="J148" s="1989"/>
      <c r="K148" s="1990"/>
      <c r="L148" s="892" t="str">
        <f>IF(活動計画書!N163="","",活動計画書!N163)</f>
        <v/>
      </c>
      <c r="M148" s="893">
        <f>活動計画書!P163</f>
        <v>0</v>
      </c>
      <c r="N148" s="700"/>
      <c r="O148" s="699"/>
      <c r="P148" s="700"/>
      <c r="Q148" s="699">
        <f t="shared" si="0"/>
        <v>0</v>
      </c>
      <c r="R148" s="698" t="str">
        <f>IF(L148="","",N148+P148)</f>
        <v/>
      </c>
      <c r="S148" s="697">
        <f t="shared" si="1"/>
        <v>0</v>
      </c>
      <c r="T148" s="1583"/>
      <c r="U148" s="1304"/>
      <c r="Y148" s="688"/>
    </row>
    <row r="149" spans="2:25" s="309" customFormat="1" ht="34.5" customHeight="1">
      <c r="B149" s="1986">
        <f>活動計画書!B164</f>
        <v>0</v>
      </c>
      <c r="C149" s="1986"/>
      <c r="D149" s="1987">
        <f>活動計画書!D164</f>
        <v>0</v>
      </c>
      <c r="E149" s="1987"/>
      <c r="F149" s="1987"/>
      <c r="G149" s="1988">
        <f>活動計画書!H164</f>
        <v>0</v>
      </c>
      <c r="H149" s="1989"/>
      <c r="I149" s="1989"/>
      <c r="J149" s="1989"/>
      <c r="K149" s="1990"/>
      <c r="L149" s="892" t="str">
        <f>IF(活動計画書!N164="","",活動計画書!N164)</f>
        <v/>
      </c>
      <c r="M149" s="893">
        <f>活動計画書!P164</f>
        <v>0</v>
      </c>
      <c r="N149" s="700"/>
      <c r="O149" s="699"/>
      <c r="P149" s="700"/>
      <c r="Q149" s="699">
        <f t="shared" si="0"/>
        <v>0</v>
      </c>
      <c r="R149" s="698" t="str">
        <f>IF(L149="","",N149+P149)</f>
        <v/>
      </c>
      <c r="S149" s="697">
        <f t="shared" si="1"/>
        <v>0</v>
      </c>
      <c r="T149" s="1583"/>
      <c r="U149" s="1304"/>
      <c r="Y149" s="688"/>
    </row>
    <row r="150" spans="2:25" s="309" customFormat="1" ht="34.5" customHeight="1">
      <c r="B150" s="1986">
        <f>活動計画書!B165</f>
        <v>0</v>
      </c>
      <c r="C150" s="1986"/>
      <c r="D150" s="1998">
        <f>活動計画書!D165</f>
        <v>0</v>
      </c>
      <c r="E150" s="1998"/>
      <c r="F150" s="1998"/>
      <c r="G150" s="1988">
        <f>活動計画書!H165</f>
        <v>0</v>
      </c>
      <c r="H150" s="1989"/>
      <c r="I150" s="1989"/>
      <c r="J150" s="1989"/>
      <c r="K150" s="1990"/>
      <c r="L150" s="892" t="str">
        <f>IF(活動計画書!N165="","",活動計画書!N165)</f>
        <v/>
      </c>
      <c r="M150" s="893">
        <f>活動計画書!P165</f>
        <v>0</v>
      </c>
      <c r="N150" s="700"/>
      <c r="O150" s="699">
        <f t="shared" ref="O150:O155" si="2">M150</f>
        <v>0</v>
      </c>
      <c r="P150" s="700"/>
      <c r="Q150" s="699">
        <f t="shared" si="0"/>
        <v>0</v>
      </c>
      <c r="R150" s="698" t="str">
        <f t="shared" ref="R150:R155" si="3">IF(L150="","",N150+P150)</f>
        <v/>
      </c>
      <c r="S150" s="697">
        <f t="shared" si="1"/>
        <v>0</v>
      </c>
      <c r="T150" s="1583"/>
      <c r="U150" s="1304"/>
      <c r="Y150" s="688">
        <f>D150</f>
        <v>0</v>
      </c>
    </row>
    <row r="151" spans="2:25" s="309" customFormat="1" ht="34.5" customHeight="1">
      <c r="B151" s="1986">
        <f>活動計画書!B166</f>
        <v>0</v>
      </c>
      <c r="C151" s="1986"/>
      <c r="D151" s="1998">
        <f>活動計画書!D166</f>
        <v>0</v>
      </c>
      <c r="E151" s="1998"/>
      <c r="F151" s="1998"/>
      <c r="G151" s="1988">
        <f>活動計画書!H166</f>
        <v>0</v>
      </c>
      <c r="H151" s="1989"/>
      <c r="I151" s="1989"/>
      <c r="J151" s="1989"/>
      <c r="K151" s="1990"/>
      <c r="L151" s="892" t="str">
        <f>IF(活動計画書!N166="","",活動計画書!N166)</f>
        <v/>
      </c>
      <c r="M151" s="893">
        <f>活動計画書!P166</f>
        <v>0</v>
      </c>
      <c r="N151" s="700"/>
      <c r="O151" s="699">
        <f t="shared" si="2"/>
        <v>0</v>
      </c>
      <c r="P151" s="700"/>
      <c r="Q151" s="699">
        <f t="shared" si="0"/>
        <v>0</v>
      </c>
      <c r="R151" s="698" t="str">
        <f t="shared" si="3"/>
        <v/>
      </c>
      <c r="S151" s="697">
        <f t="shared" si="1"/>
        <v>0</v>
      </c>
      <c r="T151" s="1583"/>
      <c r="U151" s="1304"/>
      <c r="Y151" s="688">
        <f>D151</f>
        <v>0</v>
      </c>
    </row>
    <row r="152" spans="2:25" s="309" customFormat="1" ht="34.5" customHeight="1">
      <c r="B152" s="1986">
        <f>活動計画書!B167</f>
        <v>0</v>
      </c>
      <c r="C152" s="1986"/>
      <c r="D152" s="1998">
        <f>活動計画書!D167</f>
        <v>0</v>
      </c>
      <c r="E152" s="1998"/>
      <c r="F152" s="1998"/>
      <c r="G152" s="1988">
        <f>活動計画書!H167</f>
        <v>0</v>
      </c>
      <c r="H152" s="1989"/>
      <c r="I152" s="1989"/>
      <c r="J152" s="1989"/>
      <c r="K152" s="1990"/>
      <c r="L152" s="892" t="str">
        <f>IF(活動計画書!N167="","",活動計画書!N167)</f>
        <v/>
      </c>
      <c r="M152" s="893">
        <f>活動計画書!P167</f>
        <v>0</v>
      </c>
      <c r="N152" s="700"/>
      <c r="O152" s="699">
        <f t="shared" si="2"/>
        <v>0</v>
      </c>
      <c r="P152" s="700"/>
      <c r="Q152" s="699">
        <f t="shared" si="0"/>
        <v>0</v>
      </c>
      <c r="R152" s="698" t="str">
        <f t="shared" si="3"/>
        <v/>
      </c>
      <c r="S152" s="697">
        <f t="shared" si="1"/>
        <v>0</v>
      </c>
      <c r="T152" s="1583"/>
      <c r="U152" s="1304"/>
      <c r="Y152" s="688"/>
    </row>
    <row r="153" spans="2:25" s="309" customFormat="1" ht="34.5" customHeight="1">
      <c r="B153" s="1986">
        <f>活動計画書!B168</f>
        <v>0</v>
      </c>
      <c r="C153" s="1986"/>
      <c r="D153" s="1998">
        <f>活動計画書!D168</f>
        <v>0</v>
      </c>
      <c r="E153" s="1998"/>
      <c r="F153" s="1998"/>
      <c r="G153" s="1988">
        <f>活動計画書!H168</f>
        <v>0</v>
      </c>
      <c r="H153" s="1989"/>
      <c r="I153" s="1989"/>
      <c r="J153" s="1989"/>
      <c r="K153" s="1990"/>
      <c r="L153" s="892" t="str">
        <f>IF(活動計画書!N168="","",活動計画書!N168)</f>
        <v/>
      </c>
      <c r="M153" s="893">
        <f>活動計画書!P168</f>
        <v>0</v>
      </c>
      <c r="N153" s="700"/>
      <c r="O153" s="699">
        <f t="shared" si="2"/>
        <v>0</v>
      </c>
      <c r="P153" s="700"/>
      <c r="Q153" s="699">
        <f t="shared" si="0"/>
        <v>0</v>
      </c>
      <c r="R153" s="698" t="str">
        <f t="shared" si="3"/>
        <v/>
      </c>
      <c r="S153" s="697">
        <f t="shared" si="1"/>
        <v>0</v>
      </c>
      <c r="T153" s="1583"/>
      <c r="U153" s="1304"/>
      <c r="Y153" s="688"/>
    </row>
    <row r="154" spans="2:25" s="309" customFormat="1" ht="34.5" customHeight="1">
      <c r="B154" s="1986">
        <f>活動計画書!B169</f>
        <v>0</v>
      </c>
      <c r="C154" s="1986"/>
      <c r="D154" s="1998">
        <f>活動計画書!D169</f>
        <v>0</v>
      </c>
      <c r="E154" s="1998"/>
      <c r="F154" s="1998"/>
      <c r="G154" s="1988">
        <f>活動計画書!H169</f>
        <v>0</v>
      </c>
      <c r="H154" s="1989"/>
      <c r="I154" s="1989"/>
      <c r="J154" s="1989"/>
      <c r="K154" s="1990"/>
      <c r="L154" s="892" t="str">
        <f>IF(活動計画書!N169="","",活動計画書!N169)</f>
        <v/>
      </c>
      <c r="M154" s="893">
        <f>活動計画書!P169</f>
        <v>0</v>
      </c>
      <c r="N154" s="700"/>
      <c r="O154" s="699">
        <f t="shared" si="2"/>
        <v>0</v>
      </c>
      <c r="P154" s="700"/>
      <c r="Q154" s="699">
        <f t="shared" si="0"/>
        <v>0</v>
      </c>
      <c r="R154" s="698" t="str">
        <f t="shared" si="3"/>
        <v/>
      </c>
      <c r="S154" s="699">
        <f t="shared" si="1"/>
        <v>0</v>
      </c>
      <c r="T154" s="1583"/>
      <c r="U154" s="1304"/>
      <c r="Y154" s="688"/>
    </row>
    <row r="155" spans="2:25" s="309" customFormat="1" ht="34.5" customHeight="1">
      <c r="B155" s="1986">
        <f>活動計画書!B170</f>
        <v>0</v>
      </c>
      <c r="C155" s="1986"/>
      <c r="D155" s="1998">
        <f>活動計画書!D170</f>
        <v>0</v>
      </c>
      <c r="E155" s="1998"/>
      <c r="F155" s="1998"/>
      <c r="G155" s="1988">
        <f>活動計画書!H170</f>
        <v>0</v>
      </c>
      <c r="H155" s="1989"/>
      <c r="I155" s="1989"/>
      <c r="J155" s="1989"/>
      <c r="K155" s="1990"/>
      <c r="L155" s="892" t="str">
        <f>IF(活動計画書!N170="","",活動計画書!N170)</f>
        <v/>
      </c>
      <c r="M155" s="893">
        <f>活動計画書!P170</f>
        <v>0</v>
      </c>
      <c r="N155" s="700"/>
      <c r="O155" s="699">
        <f t="shared" si="2"/>
        <v>0</v>
      </c>
      <c r="P155" s="700"/>
      <c r="Q155" s="699">
        <f t="shared" si="0"/>
        <v>0</v>
      </c>
      <c r="R155" s="698" t="str">
        <f t="shared" si="3"/>
        <v/>
      </c>
      <c r="S155" s="699">
        <f t="shared" si="1"/>
        <v>0</v>
      </c>
      <c r="T155" s="1583"/>
      <c r="U155" s="1304"/>
      <c r="Y155" s="688"/>
    </row>
    <row r="156" spans="2:25" s="309" customFormat="1" ht="34.5" customHeight="1">
      <c r="B156" s="1986">
        <f>活動計画書!B171</f>
        <v>0</v>
      </c>
      <c r="C156" s="1986"/>
      <c r="D156" s="1998">
        <f>活動計画書!D171</f>
        <v>0</v>
      </c>
      <c r="E156" s="1998"/>
      <c r="F156" s="1998"/>
      <c r="G156" s="1988">
        <f>活動計画書!H171</f>
        <v>0</v>
      </c>
      <c r="H156" s="1989"/>
      <c r="I156" s="1989"/>
      <c r="J156" s="1989"/>
      <c r="K156" s="1990"/>
      <c r="L156" s="892" t="str">
        <f>IF(活動計画書!N171="","",活動計画書!N171)</f>
        <v/>
      </c>
      <c r="M156" s="893">
        <f>活動計画書!P171</f>
        <v>0</v>
      </c>
      <c r="N156" s="700"/>
      <c r="O156" s="699">
        <f>M156</f>
        <v>0</v>
      </c>
      <c r="P156" s="700"/>
      <c r="Q156" s="699">
        <f>M156</f>
        <v>0</v>
      </c>
      <c r="R156" s="698" t="str">
        <f>IF(L156="","",N156+P156)</f>
        <v/>
      </c>
      <c r="S156" s="697">
        <f>M156</f>
        <v>0</v>
      </c>
      <c r="T156" s="1583"/>
      <c r="U156" s="1304"/>
      <c r="Y156" s="688"/>
    </row>
    <row r="157" spans="2:25" ht="21" customHeight="1">
      <c r="B157" s="2007"/>
      <c r="C157" s="2007"/>
      <c r="D157" s="696" t="s">
        <v>1022</v>
      </c>
      <c r="E157" s="696"/>
      <c r="F157" s="696"/>
      <c r="G157" s="695"/>
      <c r="H157" s="695"/>
      <c r="I157" s="695"/>
      <c r="J157" s="695"/>
      <c r="K157" s="695"/>
      <c r="L157" s="694"/>
      <c r="M157" s="693"/>
      <c r="N157" s="692"/>
      <c r="O157" s="691"/>
      <c r="P157" s="692"/>
      <c r="Q157" s="691"/>
      <c r="R157" s="692"/>
      <c r="S157" s="691"/>
      <c r="T157" s="690"/>
      <c r="U157" s="690"/>
      <c r="Y157" s="688"/>
    </row>
    <row r="158" spans="2:25" ht="21" customHeight="1">
      <c r="B158" s="309" t="s">
        <v>1021</v>
      </c>
      <c r="D158" s="689"/>
      <c r="E158" s="689"/>
      <c r="F158" s="689"/>
      <c r="G158" s="689"/>
      <c r="H158" s="689"/>
      <c r="I158" s="689"/>
      <c r="J158" s="689"/>
      <c r="K158" s="689"/>
      <c r="L158" s="689"/>
      <c r="M158" s="689"/>
      <c r="Y158" s="688"/>
    </row>
    <row r="159" spans="2:25" ht="8.25" customHeight="1"/>
    <row r="160" spans="2:25" s="309" customFormat="1" ht="20.25" customHeight="1">
      <c r="B160" s="687" t="s">
        <v>1020</v>
      </c>
      <c r="C160" s="120"/>
      <c r="D160" s="120"/>
      <c r="E160" s="120"/>
      <c r="F160" s="120"/>
      <c r="G160" s="686"/>
      <c r="H160" s="686"/>
      <c r="I160" s="685"/>
      <c r="J160" s="685"/>
      <c r="K160" s="685"/>
      <c r="L160" s="685"/>
      <c r="M160" s="684"/>
      <c r="N160" s="684"/>
      <c r="O160" s="684"/>
      <c r="P160" s="684"/>
      <c r="Q160" s="684"/>
      <c r="R160" s="684"/>
      <c r="S160" s="684"/>
      <c r="T160" s="684"/>
      <c r="U160" s="683"/>
    </row>
    <row r="161" spans="2:24" s="309" customFormat="1" ht="18.75" customHeight="1">
      <c r="B161" s="682" t="s">
        <v>1019</v>
      </c>
      <c r="C161" s="337"/>
      <c r="D161" s="337"/>
      <c r="E161" s="337"/>
      <c r="F161" s="337"/>
      <c r="G161" s="337"/>
      <c r="H161" s="337"/>
      <c r="I161" s="337"/>
      <c r="J161" s="337"/>
      <c r="K161" s="337"/>
      <c r="L161" s="1999"/>
      <c r="M161" s="2000"/>
      <c r="N161" s="675"/>
      <c r="O161" s="675"/>
      <c r="P161" s="675"/>
      <c r="Q161" s="675"/>
      <c r="R161" s="675"/>
      <c r="S161" s="675"/>
      <c r="T161" s="675"/>
      <c r="U161" s="680"/>
      <c r="V161" s="675"/>
      <c r="W161" s="675"/>
      <c r="X161" s="675"/>
    </row>
    <row r="162" spans="2:24" s="309" customFormat="1" ht="7.5" customHeight="1">
      <c r="B162" s="682"/>
      <c r="C162" s="337"/>
      <c r="D162" s="337"/>
      <c r="E162" s="337"/>
      <c r="F162" s="337"/>
      <c r="G162" s="337"/>
      <c r="H162" s="337"/>
      <c r="I162" s="337"/>
      <c r="J162" s="337"/>
      <c r="K162" s="337"/>
      <c r="L162" s="681"/>
      <c r="M162" s="681"/>
      <c r="N162" s="675"/>
      <c r="O162" s="675"/>
      <c r="P162" s="675"/>
      <c r="Q162" s="675"/>
      <c r="R162" s="675"/>
      <c r="S162" s="675"/>
      <c r="T162" s="675"/>
      <c r="U162" s="680"/>
      <c r="V162" s="675"/>
      <c r="W162" s="675"/>
      <c r="X162" s="675"/>
    </row>
    <row r="163" spans="2:24" s="309" customFormat="1" ht="20.25" customHeight="1">
      <c r="B163" s="679" t="s">
        <v>1018</v>
      </c>
      <c r="C163" s="678"/>
      <c r="D163" s="678"/>
      <c r="E163" s="678"/>
      <c r="F163" s="678"/>
      <c r="G163" s="678"/>
      <c r="H163" s="678"/>
      <c r="I163" s="678"/>
      <c r="J163" s="678"/>
      <c r="K163" s="678"/>
      <c r="L163" s="1999"/>
      <c r="M163" s="2000"/>
      <c r="N163" s="677"/>
      <c r="O163" s="677"/>
      <c r="P163" s="677"/>
      <c r="Q163" s="677"/>
      <c r="R163" s="677"/>
      <c r="S163" s="677"/>
      <c r="T163" s="677"/>
      <c r="U163" s="676"/>
      <c r="V163" s="675"/>
      <c r="W163" s="675"/>
      <c r="X163" s="675"/>
    </row>
  </sheetData>
  <dataConsolidate/>
  <mergeCells count="333">
    <mergeCell ref="L163:M163"/>
    <mergeCell ref="B155:C155"/>
    <mergeCell ref="D155:F155"/>
    <mergeCell ref="G155:K155"/>
    <mergeCell ref="P140:Q141"/>
    <mergeCell ref="R140:R141"/>
    <mergeCell ref="S140:T141"/>
    <mergeCell ref="U140:U141"/>
    <mergeCell ref="G153:K153"/>
    <mergeCell ref="T153:U153"/>
    <mergeCell ref="T155:U155"/>
    <mergeCell ref="B156:C156"/>
    <mergeCell ref="D156:F156"/>
    <mergeCell ref="G156:K156"/>
    <mergeCell ref="T156:U156"/>
    <mergeCell ref="B157:C157"/>
    <mergeCell ref="L161:M161"/>
    <mergeCell ref="B154:C154"/>
    <mergeCell ref="D154:F154"/>
    <mergeCell ref="G154:K154"/>
    <mergeCell ref="T154:U154"/>
    <mergeCell ref="B150:C150"/>
    <mergeCell ref="D150:F150"/>
    <mergeCell ref="G150:K150"/>
    <mergeCell ref="B147:C147"/>
    <mergeCell ref="D147:F147"/>
    <mergeCell ref="G147:K147"/>
    <mergeCell ref="T147:U147"/>
    <mergeCell ref="B148:C148"/>
    <mergeCell ref="D148:F148"/>
    <mergeCell ref="B151:C151"/>
    <mergeCell ref="D151:F151"/>
    <mergeCell ref="G151:K151"/>
    <mergeCell ref="T151:U151"/>
    <mergeCell ref="G148:K148"/>
    <mergeCell ref="T148:U148"/>
    <mergeCell ref="B152:C152"/>
    <mergeCell ref="D152:F152"/>
    <mergeCell ref="G152:K152"/>
    <mergeCell ref="T152:U152"/>
    <mergeCell ref="B153:C153"/>
    <mergeCell ref="D153:F153"/>
    <mergeCell ref="B149:C149"/>
    <mergeCell ref="D149:F149"/>
    <mergeCell ref="G149:K149"/>
    <mergeCell ref="T149:U149"/>
    <mergeCell ref="T150:U150"/>
    <mergeCell ref="N144:S144"/>
    <mergeCell ref="T144:U145"/>
    <mergeCell ref="L145:M145"/>
    <mergeCell ref="N145:O145"/>
    <mergeCell ref="B146:C146"/>
    <mergeCell ref="D146:F146"/>
    <mergeCell ref="G146:K146"/>
    <mergeCell ref="T146:U146"/>
    <mergeCell ref="B144:C145"/>
    <mergeCell ref="D144:F145"/>
    <mergeCell ref="G144:K145"/>
    <mergeCell ref="L144:M144"/>
    <mergeCell ref="P145:Q145"/>
    <mergeCell ref="R145:S145"/>
    <mergeCell ref="B134:N134"/>
    <mergeCell ref="B135:M135"/>
    <mergeCell ref="P135:U135"/>
    <mergeCell ref="B136:M137"/>
    <mergeCell ref="N136:N137"/>
    <mergeCell ref="O136:O137"/>
    <mergeCell ref="Q136:U137"/>
    <mergeCell ref="B143:M143"/>
    <mergeCell ref="N143:U143"/>
    <mergeCell ref="B139:M139"/>
    <mergeCell ref="B140:M141"/>
    <mergeCell ref="N140:N141"/>
    <mergeCell ref="O140:O141"/>
    <mergeCell ref="P139:R139"/>
    <mergeCell ref="S139:U139"/>
    <mergeCell ref="E130:M130"/>
    <mergeCell ref="P130:U130"/>
    <mergeCell ref="E131:M131"/>
    <mergeCell ref="P131:U131"/>
    <mergeCell ref="B124:D132"/>
    <mergeCell ref="E124:M124"/>
    <mergeCell ref="P124:U124"/>
    <mergeCell ref="E125:M125"/>
    <mergeCell ref="P125:U125"/>
    <mergeCell ref="E126:M126"/>
    <mergeCell ref="E132:M132"/>
    <mergeCell ref="P132:U132"/>
    <mergeCell ref="B110:B121"/>
    <mergeCell ref="C110:D114"/>
    <mergeCell ref="P128:U128"/>
    <mergeCell ref="E129:M129"/>
    <mergeCell ref="P129:U129"/>
    <mergeCell ref="P126:U126"/>
    <mergeCell ref="E127:M127"/>
    <mergeCell ref="P127:U127"/>
    <mergeCell ref="E128:M128"/>
    <mergeCell ref="P115:U115"/>
    <mergeCell ref="E116:M116"/>
    <mergeCell ref="P116:U116"/>
    <mergeCell ref="E117:M117"/>
    <mergeCell ref="P117:U117"/>
    <mergeCell ref="E118:M118"/>
    <mergeCell ref="P118:U118"/>
    <mergeCell ref="P119:U119"/>
    <mergeCell ref="E120:U120"/>
    <mergeCell ref="C121:D121"/>
    <mergeCell ref="E121:M121"/>
    <mergeCell ref="P121:U121"/>
    <mergeCell ref="B123:D123"/>
    <mergeCell ref="E123:M123"/>
    <mergeCell ref="P106:U106"/>
    <mergeCell ref="E107:M107"/>
    <mergeCell ref="P107:U107"/>
    <mergeCell ref="E108:M108"/>
    <mergeCell ref="P108:U108"/>
    <mergeCell ref="P123:U123"/>
    <mergeCell ref="C115:D120"/>
    <mergeCell ref="E115:M115"/>
    <mergeCell ref="E109:M109"/>
    <mergeCell ref="P109:U109"/>
    <mergeCell ref="E110:M110"/>
    <mergeCell ref="P110:U110"/>
    <mergeCell ref="E111:M111"/>
    <mergeCell ref="P111:U111"/>
    <mergeCell ref="E112:M112"/>
    <mergeCell ref="P112:U112"/>
    <mergeCell ref="E113:M113"/>
    <mergeCell ref="P113:U113"/>
    <mergeCell ref="E114:M114"/>
    <mergeCell ref="P114:U114"/>
    <mergeCell ref="E119:M119"/>
    <mergeCell ref="P100:U100"/>
    <mergeCell ref="E101:M101"/>
    <mergeCell ref="P101:U101"/>
    <mergeCell ref="E102:M103"/>
    <mergeCell ref="N102:N103"/>
    <mergeCell ref="O102:O103"/>
    <mergeCell ref="Q102:U103"/>
    <mergeCell ref="B97:D97"/>
    <mergeCell ref="E97:M97"/>
    <mergeCell ref="P97:U97"/>
    <mergeCell ref="B98:B109"/>
    <mergeCell ref="C98:D103"/>
    <mergeCell ref="E98:M98"/>
    <mergeCell ref="P98:U98"/>
    <mergeCell ref="E99:M99"/>
    <mergeCell ref="P99:U99"/>
    <mergeCell ref="E100:M100"/>
    <mergeCell ref="C104:D105"/>
    <mergeCell ref="E104:M105"/>
    <mergeCell ref="N104:N105"/>
    <mergeCell ref="O104:O105"/>
    <mergeCell ref="Q104:U105"/>
    <mergeCell ref="C106:D109"/>
    <mergeCell ref="E106:M106"/>
    <mergeCell ref="D94:F94"/>
    <mergeCell ref="G94:M94"/>
    <mergeCell ref="Q94:U94"/>
    <mergeCell ref="B88:C94"/>
    <mergeCell ref="D88:M88"/>
    <mergeCell ref="Q88:U88"/>
    <mergeCell ref="D89:M89"/>
    <mergeCell ref="Q89:U89"/>
    <mergeCell ref="B57:B84"/>
    <mergeCell ref="D86:M87"/>
    <mergeCell ref="N86:N87"/>
    <mergeCell ref="O86:O87"/>
    <mergeCell ref="Q86:U87"/>
    <mergeCell ref="D81:E83"/>
    <mergeCell ref="F81:M81"/>
    <mergeCell ref="F70:M70"/>
    <mergeCell ref="P70:U70"/>
    <mergeCell ref="F71:M71"/>
    <mergeCell ref="P71:U71"/>
    <mergeCell ref="D92:M92"/>
    <mergeCell ref="P63:S63"/>
    <mergeCell ref="C60:E61"/>
    <mergeCell ref="Q92:U92"/>
    <mergeCell ref="D93:M93"/>
    <mergeCell ref="Q93:U93"/>
    <mergeCell ref="D84:E84"/>
    <mergeCell ref="F84:M84"/>
    <mergeCell ref="P84:U84"/>
    <mergeCell ref="D90:M90"/>
    <mergeCell ref="Q90:U90"/>
    <mergeCell ref="D91:M91"/>
    <mergeCell ref="Q91:U91"/>
    <mergeCell ref="P83:U83"/>
    <mergeCell ref="B86:C87"/>
    <mergeCell ref="O58:O59"/>
    <mergeCell ref="Q58:U59"/>
    <mergeCell ref="F76:M76"/>
    <mergeCell ref="P76:U76"/>
    <mergeCell ref="F77:M77"/>
    <mergeCell ref="N60:N61"/>
    <mergeCell ref="O60:O61"/>
    <mergeCell ref="Q60:U61"/>
    <mergeCell ref="N58:N59"/>
    <mergeCell ref="F62:M63"/>
    <mergeCell ref="N62:N63"/>
    <mergeCell ref="O62:O63"/>
    <mergeCell ref="F65:M65"/>
    <mergeCell ref="C57:E59"/>
    <mergeCell ref="F57:M57"/>
    <mergeCell ref="F60:M61"/>
    <mergeCell ref="T63:U63"/>
    <mergeCell ref="F64:M64"/>
    <mergeCell ref="P64:U64"/>
    <mergeCell ref="P62:U62"/>
    <mergeCell ref="P65:U65"/>
    <mergeCell ref="P57:U57"/>
    <mergeCell ref="F58:M59"/>
    <mergeCell ref="B56:E56"/>
    <mergeCell ref="F56:M56"/>
    <mergeCell ref="P56:U56"/>
    <mergeCell ref="C62:C84"/>
    <mergeCell ref="P81:U81"/>
    <mergeCell ref="F82:M82"/>
    <mergeCell ref="P82:U82"/>
    <mergeCell ref="F83:M83"/>
    <mergeCell ref="F66:M66"/>
    <mergeCell ref="P66:U66"/>
    <mergeCell ref="F67:M67"/>
    <mergeCell ref="P67:U67"/>
    <mergeCell ref="F68:M68"/>
    <mergeCell ref="P68:U68"/>
    <mergeCell ref="D62:E68"/>
    <mergeCell ref="F72:M72"/>
    <mergeCell ref="P72:U72"/>
    <mergeCell ref="F80:M80"/>
    <mergeCell ref="P80:U80"/>
    <mergeCell ref="D76:E80"/>
    <mergeCell ref="F73:M73"/>
    <mergeCell ref="P73:U73"/>
    <mergeCell ref="F74:M74"/>
    <mergeCell ref="P74:U74"/>
    <mergeCell ref="B45:E45"/>
    <mergeCell ref="F45:K45"/>
    <mergeCell ref="B48:E48"/>
    <mergeCell ref="F48:J48"/>
    <mergeCell ref="B49:E49"/>
    <mergeCell ref="F49:J49"/>
    <mergeCell ref="A50:V50"/>
    <mergeCell ref="B52:U52"/>
    <mergeCell ref="B53:V53"/>
    <mergeCell ref="P32:U32"/>
    <mergeCell ref="D38:K38"/>
    <mergeCell ref="L38:O38"/>
    <mergeCell ref="P38:U38"/>
    <mergeCell ref="D39:K39"/>
    <mergeCell ref="L39:O39"/>
    <mergeCell ref="P39:U39"/>
    <mergeCell ref="D40:K40"/>
    <mergeCell ref="L40:O40"/>
    <mergeCell ref="P40:U40"/>
    <mergeCell ref="P35:U35"/>
    <mergeCell ref="L36:O36"/>
    <mergeCell ref="P36:U36"/>
    <mergeCell ref="D33:K33"/>
    <mergeCell ref="L33:O33"/>
    <mergeCell ref="P33:U33"/>
    <mergeCell ref="D34:K34"/>
    <mergeCell ref="L34:O34"/>
    <mergeCell ref="P34:U34"/>
    <mergeCell ref="D35:K35"/>
    <mergeCell ref="L35:O35"/>
    <mergeCell ref="C41:K41"/>
    <mergeCell ref="L41:O41"/>
    <mergeCell ref="P41:U41"/>
    <mergeCell ref="B27:B41"/>
    <mergeCell ref="C27:K27"/>
    <mergeCell ref="L27:O27"/>
    <mergeCell ref="P27:U27"/>
    <mergeCell ref="D28:K28"/>
    <mergeCell ref="L28:O28"/>
    <mergeCell ref="P28:U28"/>
    <mergeCell ref="D29:K29"/>
    <mergeCell ref="L29:O29"/>
    <mergeCell ref="D37:K37"/>
    <mergeCell ref="L37:O37"/>
    <mergeCell ref="P37:U37"/>
    <mergeCell ref="D30:K30"/>
    <mergeCell ref="L30:O30"/>
    <mergeCell ref="P30:U30"/>
    <mergeCell ref="D31:K31"/>
    <mergeCell ref="L31:O31"/>
    <mergeCell ref="P31:U31"/>
    <mergeCell ref="D32:K32"/>
    <mergeCell ref="L32:O32"/>
    <mergeCell ref="D36:K36"/>
    <mergeCell ref="P29:U29"/>
    <mergeCell ref="D22:K22"/>
    <mergeCell ref="L22:O22"/>
    <mergeCell ref="P22:U22"/>
    <mergeCell ref="D23:K23"/>
    <mergeCell ref="L23:O23"/>
    <mergeCell ref="P23:U23"/>
    <mergeCell ref="D24:K24"/>
    <mergeCell ref="L24:O24"/>
    <mergeCell ref="P24:U24"/>
    <mergeCell ref="C25:K25"/>
    <mergeCell ref="L25:O25"/>
    <mergeCell ref="P25:U25"/>
    <mergeCell ref="B19:B25"/>
    <mergeCell ref="C19:K19"/>
    <mergeCell ref="L19:O19"/>
    <mergeCell ref="P19:U19"/>
    <mergeCell ref="D20:K20"/>
    <mergeCell ref="L20:O20"/>
    <mergeCell ref="P20:U20"/>
    <mergeCell ref="D21:K21"/>
    <mergeCell ref="L21:O21"/>
    <mergeCell ref="P21:U21"/>
    <mergeCell ref="P6:T6"/>
    <mergeCell ref="P7:T7"/>
    <mergeCell ref="B18:K18"/>
    <mergeCell ref="Q3:T3"/>
    <mergeCell ref="C4:D4"/>
    <mergeCell ref="B12:S12"/>
    <mergeCell ref="A15:V15"/>
    <mergeCell ref="M16:N16"/>
    <mergeCell ref="O16:U16"/>
    <mergeCell ref="F75:M75"/>
    <mergeCell ref="P75:U75"/>
    <mergeCell ref="D69:E75"/>
    <mergeCell ref="F79:M79"/>
    <mergeCell ref="P79:U79"/>
    <mergeCell ref="P77:U77"/>
    <mergeCell ref="F78:M78"/>
    <mergeCell ref="P78:U78"/>
    <mergeCell ref="F69:M69"/>
    <mergeCell ref="P69:U69"/>
  </mergeCells>
  <phoneticPr fontId="4"/>
  <conditionalFormatting sqref="O16:U16">
    <cfRule type="expression" dxfId="0" priority="1">
      <formula>#REF!=""</formula>
    </cfRule>
  </conditionalFormatting>
  <dataValidations count="7">
    <dataValidation type="list" allowBlank="1" showInputMessage="1" showErrorMessage="1" sqref="L161:M161 L163:M163">
      <formula1>"○,　"</formula1>
    </dataValidation>
    <dataValidation type="list" allowBlank="1" showInputMessage="1" showErrorMessage="1" sqref="T146:U156 B49:J49">
      <formula1>B.○か空白</formula1>
    </dataValidation>
    <dataValidation type="list" allowBlank="1" showInputMessage="1" showErrorMessage="1" sqref="O136:O137 O140:O141 N121:O121 O98:O119 O88:O94 O124:O132 WMA66:WMA68 WVW66:WVW68 JK66:JK68 TG66:TG68 ADC66:ADC68 AMY66:AMY68 AWU66:AWU68 BGQ66:BGQ68 BQM66:BQM68 CAI66:CAI68 CKE66:CKE68 CUA66:CUA68 DDW66:DDW68 DNS66:DNS68 DXO66:DXO68 EHK66:EHK68 ERG66:ERG68 FBC66:FBC68 FKY66:FKY68 FUU66:FUU68 GEQ66:GEQ68 GOM66:GOM68 GYI66:GYI68 HIE66:HIE68 HSA66:HSA68 IBW66:IBW68 ILS66:ILS68 IVO66:IVO68 JFK66:JFK68 JPG66:JPG68 JZC66:JZC68 KIY66:KIY68 KSU66:KSU68 LCQ66:LCQ68 LMM66:LMM68 LWI66:LWI68 MGE66:MGE68 MQA66:MQA68 MZW66:MZW68 NJS66:NJS68 NTO66:NTO68 ODK66:ODK68 ONG66:ONG68 OXC66:OXC68 PGY66:PGY68 PQU66:PQU68 QAQ66:QAQ68 QKM66:QKM68 QUI66:QUI68 REE66:REE68 ROA66:ROA68 RXW66:RXW68 SHS66:SHS68 SRO66:SRO68 TBK66:TBK68 TLG66:TLG68 TVC66:TVC68 UEY66:UEY68 UOU66:UOU68 UYQ66:UYQ68 VIM66:VIM68 VSI66:VSI68 WCE66:WCE68 WMA72:WMA75 WVW72:WVW75 JK72:JK75 TG72:TG75 ADC72:ADC75 AMY72:AMY75 AWU72:AWU75 BGQ72:BGQ75 BQM72:BQM75 CAI72:CAI75 CKE72:CKE75 CUA72:CUA75 DDW72:DDW75 DNS72:DNS75 DXO72:DXO75 EHK72:EHK75 ERG72:ERG75 FBC72:FBC75 FKY72:FKY75 FUU72:FUU75 GEQ72:GEQ75 GOM72:GOM75 GYI72:GYI75 HIE72:HIE75 HSA72:HSA75 IBW72:IBW75 ILS72:ILS75 IVO72:IVO75 JFK72:JFK75 JPG72:JPG75 JZC72:JZC75 KIY72:KIY75 KSU72:KSU75 LCQ72:LCQ75 LMM72:LMM75 LWI72:LWI75 MGE72:MGE75 MQA72:MQA75 MZW72:MZW75 NJS72:NJS75 NTO72:NTO75 ODK72:ODK75 ONG72:ONG75 OXC72:OXC75 PGY72:PGY75 PQU72:PQU75 QAQ72:QAQ75 QKM72:QKM75 QUI72:QUI75 REE72:REE75 ROA72:ROA75 RXW72:RXW75 SHS72:SHS75 SRO72:SRO75 TBK72:TBK75 TLG72:TLG75 TVC72:TVC75 UEY72:UEY75 UOU72:UOU75 UYQ72:UYQ75 VIM72:VIM75 VSI72:VSI75 WCE72:WCE75 WVW79:WVW80 JK79:JK80 TG79:TG80 ADC79:ADC80 AMY79:AMY80 AWU79:AWU80 BGQ79:BGQ80 BQM79:BQM80 CAI79:CAI80 CKE79:CKE80 CUA79:CUA80 DDW79:DDW80 DNS79:DNS80 DXO79:DXO80 EHK79:EHK80 ERG79:ERG80 FBC79:FBC80 FKY79:FKY80 FUU79:FUU80 GEQ79:GEQ80 GOM79:GOM80 GYI79:GYI80 HIE79:HIE80 HSA79:HSA80 IBW79:IBW80 ILS79:ILS80 IVO79:IVO80 JFK79:JFK80 JPG79:JPG80 JZC79:JZC80 KIY79:KIY80 KSU79:KSU80 LCQ79:LCQ80 LMM79:LMM80 LWI79:LWI80 MGE79:MGE80 MQA79:MQA80 MZW79:MZW80 NJS79:NJS80 NTO79:NTO80 ODK79:ODK80 ONG79:ONG80 OXC79:OXC80 PGY79:PGY80 PQU79:PQU80 QAQ79:QAQ80 QKM79:QKM80 QUI79:QUI80 REE79:REE80 ROA79:ROA80 RXW79:RXW80 SHS79:SHS80 SRO79:SRO80 TBK79:TBK80 TLG79:TLG80 TVC79:TVC80 UEY79:UEY80 UOU79:UOU80 UYQ79:UYQ80 VIM79:VIM80 VSI79:VSI80 WCE79:WCE80 WMA79:WMA80 O57:O84">
      <formula1>Ｃ2.実施欄</formula1>
    </dataValidation>
    <dataValidation type="list" allowBlank="1" showInputMessage="1" showErrorMessage="1" sqref="N140:N141 N136:N137 N88:N94 N57:N84 N98:N119 WLZ66:WLZ68 WVV66:WVV68 JJ66:JJ68 TF66:TF68 ADB66:ADB68 AMX66:AMX68 AWT66:AWT68 BGP66:BGP68 BQL66:BQL68 CAH66:CAH68 CKD66:CKD68 CTZ66:CTZ68 DDV66:DDV68 DNR66:DNR68 DXN66:DXN68 EHJ66:EHJ68 ERF66:ERF68 FBB66:FBB68 FKX66:FKX68 FUT66:FUT68 GEP66:GEP68 GOL66:GOL68 GYH66:GYH68 HID66:HID68 HRZ66:HRZ68 IBV66:IBV68 ILR66:ILR68 IVN66:IVN68 JFJ66:JFJ68 JPF66:JPF68 JZB66:JZB68 KIX66:KIX68 KST66:KST68 LCP66:LCP68 LML66:LML68 LWH66:LWH68 MGD66:MGD68 MPZ66:MPZ68 MZV66:MZV68 NJR66:NJR68 NTN66:NTN68 ODJ66:ODJ68 ONF66:ONF68 OXB66:OXB68 PGX66:PGX68 PQT66:PQT68 QAP66:QAP68 QKL66:QKL68 QUH66:QUH68 RED66:RED68 RNZ66:RNZ68 RXV66:RXV68 SHR66:SHR68 SRN66:SRN68 TBJ66:TBJ68 TLF66:TLF68 TVB66:TVB68 UEX66:UEX68 UOT66:UOT68 UYP66:UYP68 VIL66:VIL68 VSH66:VSH68 WCD66:WCD68 WLZ72:WLZ75 WVV72:WVV75 JJ72:JJ75 TF72:TF75 ADB72:ADB75 AMX72:AMX75 AWT72:AWT75 BGP72:BGP75 BQL72:BQL75 CAH72:CAH75 CKD72:CKD75 CTZ72:CTZ75 DDV72:DDV75 DNR72:DNR75 DXN72:DXN75 EHJ72:EHJ75 ERF72:ERF75 FBB72:FBB75 FKX72:FKX75 FUT72:FUT75 GEP72:GEP75 GOL72:GOL75 GYH72:GYH75 HID72:HID75 HRZ72:HRZ75 IBV72:IBV75 ILR72:ILR75 IVN72:IVN75 JFJ72:JFJ75 JPF72:JPF75 JZB72:JZB75 KIX72:KIX75 KST72:KST75 LCP72:LCP75 LML72:LML75 LWH72:LWH75 MGD72:MGD75 MPZ72:MPZ75 MZV72:MZV75 NJR72:NJR75 NTN72:NTN75 ODJ72:ODJ75 ONF72:ONF75 OXB72:OXB75 PGX72:PGX75 PQT72:PQT75 QAP72:QAP75 QKL72:QKL75 QUH72:QUH75 RED72:RED75 RNZ72:RNZ75 RXV72:RXV75 SHR72:SHR75 SRN72:SRN75 TBJ72:TBJ75 TLF72:TLF75 TVB72:TVB75 UEX72:UEX75 UOT72:UOT75 UYP72:UYP75 VIL72:VIL75 VSH72:VSH75 WCD72:WCD75 WVV79:WVV80 JJ79:JJ80 TF79:TF80 ADB79:ADB80 AMX79:AMX80 AWT79:AWT80 BGP79:BGP80 BQL79:BQL80 CAH79:CAH80 CKD79:CKD80 CTZ79:CTZ80 DDV79:DDV80 DNR79:DNR80 DXN79:DXN80 EHJ79:EHJ80 ERF79:ERF80 FBB79:FBB80 FKX79:FKX80 FUT79:FUT80 GEP79:GEP80 GOL79:GOL80 GYH79:GYH80 HID79:HID80 HRZ79:HRZ80 IBV79:IBV80 ILR79:ILR80 IVN79:IVN80 JFJ79:JFJ80 JPF79:JPF80 JZB79:JZB80 KIX79:KIX80 KST79:KST80 LCP79:LCP80 LML79:LML80 LWH79:LWH80 MGD79:MGD80 MPZ79:MPZ80 MZV79:MZV80 NJR79:NJR80 NTN79:NTN80 ODJ79:ODJ80 ONF79:ONF80 OXB79:OXB80 PGX79:PGX80 PQT79:PQT80 QAP79:QAP80 QKL79:QKL80 QUH79:QUH80 RED79:RED80 RNZ79:RNZ80 RXV79:RXV80 SHR79:SHR80 SRN79:SRN80 TBJ79:TBJ80 TLF79:TLF80 TVB79:TVB80 UEX79:UEX80 UOT79:UOT80 UYP79:UYP80 VIL79:VIL80 VSH79:VSH80 WCD79:WCD80 WLZ79:WLZ80 N124:N132">
      <formula1>Ｃ1.計画欄</formula1>
    </dataValidation>
    <dataValidation type="list" allowBlank="1" showInputMessage="1" showErrorMessage="1" sqref="B146:C156">
      <formula1>F.施設</formula1>
    </dataValidation>
    <dataValidation type="list" allowBlank="1" showInputMessage="1" sqref="D146:F156">
      <formula1>M.長寿命化</formula1>
    </dataValidation>
    <dataValidation type="list" allowBlank="1" showInputMessage="1" showErrorMessage="1" sqref="O146:O156 M146:M156 Q146:Q156 S146:S156">
      <formula1>G.単位</formula1>
    </dataValidation>
  </dataValidations>
  <printOptions horizontalCentered="1"/>
  <pageMargins left="0.59055118110236227" right="0.31496062992125984" top="0.59055118110236227" bottom="0.39370078740157483" header="0.51181102362204722" footer="0.51181102362204722"/>
  <pageSetup paperSize="9" scale="98" fitToWidth="0" fitToHeight="0" orientation="portrait" cellComments="asDisplayed" r:id="rId1"/>
  <headerFooter alignWithMargins="0"/>
  <rowBreaks count="5" manualBreakCount="5">
    <brk id="13" max="16383" man="1"/>
    <brk id="42" max="16383" man="1"/>
    <brk id="85" max="16383" man="1"/>
    <brk id="114" max="21" man="1"/>
    <brk id="141" max="21"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1"/>
  <sheetViews>
    <sheetView showGridLines="0" view="pageBreakPreview" zoomScaleNormal="55" zoomScaleSheetLayoutView="100" workbookViewId="0">
      <selection sqref="A1:B1"/>
    </sheetView>
  </sheetViews>
  <sheetFormatPr defaultColWidth="9" defaultRowHeight="19.5"/>
  <cols>
    <col min="1" max="1" width="2.125" style="769" customWidth="1"/>
    <col min="2" max="2" width="14.625" style="769" customWidth="1"/>
    <col min="3" max="3" width="35" style="769" customWidth="1"/>
    <col min="4" max="4" width="14.625" style="769" customWidth="1"/>
    <col min="5" max="5" width="4.5" style="769" customWidth="1"/>
    <col min="6" max="6" width="19.75" style="769" customWidth="1"/>
    <col min="7" max="7" width="2.125" style="769" customWidth="1"/>
    <col min="8" max="16384" width="9" style="769"/>
  </cols>
  <sheetData>
    <row r="1" spans="2:6">
      <c r="B1" s="769" t="s">
        <v>1139</v>
      </c>
    </row>
    <row r="3" spans="2:6" ht="28.5">
      <c r="B3" s="2010" t="s">
        <v>1138</v>
      </c>
      <c r="C3" s="2010"/>
      <c r="D3" s="2010"/>
      <c r="E3" s="2010"/>
      <c r="F3" s="2010"/>
    </row>
    <row r="4" spans="2:6">
      <c r="B4" s="2011" t="s">
        <v>1140</v>
      </c>
      <c r="C4" s="2011"/>
      <c r="D4" s="2011"/>
      <c r="E4" s="2011"/>
      <c r="F4" s="2011"/>
    </row>
    <row r="5" spans="2:6">
      <c r="B5" s="782"/>
      <c r="C5" s="782"/>
      <c r="D5" s="782"/>
      <c r="E5" s="782"/>
      <c r="F5" s="782"/>
    </row>
    <row r="6" spans="2:6">
      <c r="B6" s="784" t="s">
        <v>1136</v>
      </c>
    </row>
    <row r="7" spans="2:6">
      <c r="B7" s="784" t="s">
        <v>1135</v>
      </c>
    </row>
    <row r="9" spans="2:6" s="782" customFormat="1">
      <c r="B9" s="783" t="s">
        <v>1134</v>
      </c>
      <c r="C9" s="783" t="s">
        <v>1133</v>
      </c>
      <c r="D9" s="2012" t="s">
        <v>1132</v>
      </c>
      <c r="E9" s="2012"/>
      <c r="F9" s="783" t="s">
        <v>1131</v>
      </c>
    </row>
    <row r="10" spans="2:6" s="771" customFormat="1" ht="39.950000000000003" customHeight="1">
      <c r="B10" s="894"/>
      <c r="C10" s="778"/>
      <c r="D10" s="895"/>
      <c r="E10" s="779"/>
      <c r="F10" s="778"/>
    </row>
    <row r="11" spans="2:6" s="771" customFormat="1" ht="39.950000000000003" customHeight="1">
      <c r="B11" s="778"/>
      <c r="C11" s="781"/>
      <c r="D11" s="780"/>
      <c r="E11" s="779" t="s">
        <v>1129</v>
      </c>
      <c r="F11" s="778"/>
    </row>
    <row r="12" spans="2:6" s="771" customFormat="1" ht="39.950000000000003" customHeight="1">
      <c r="B12" s="778"/>
      <c r="C12" s="781"/>
      <c r="D12" s="780"/>
      <c r="E12" s="779" t="s">
        <v>1129</v>
      </c>
      <c r="F12" s="778"/>
    </row>
    <row r="13" spans="2:6" s="771" customFormat="1" ht="39.950000000000003" customHeight="1">
      <c r="B13" s="778"/>
      <c r="C13" s="781"/>
      <c r="D13" s="780"/>
      <c r="E13" s="779" t="s">
        <v>1129</v>
      </c>
      <c r="F13" s="778"/>
    </row>
    <row r="14" spans="2:6" s="771" customFormat="1" ht="39.950000000000003" customHeight="1">
      <c r="B14" s="778"/>
      <c r="C14" s="781"/>
      <c r="D14" s="780"/>
      <c r="E14" s="779" t="s">
        <v>1129</v>
      </c>
      <c r="F14" s="778"/>
    </row>
    <row r="15" spans="2:6" s="771" customFormat="1" ht="39.950000000000003" customHeight="1">
      <c r="B15" s="778"/>
      <c r="C15" s="781"/>
      <c r="D15" s="780"/>
      <c r="E15" s="779" t="s">
        <v>1129</v>
      </c>
      <c r="F15" s="778"/>
    </row>
    <row r="16" spans="2:6" s="771" customFormat="1" ht="39.950000000000003" customHeight="1">
      <c r="B16" s="778"/>
      <c r="C16" s="781"/>
      <c r="D16" s="780"/>
      <c r="E16" s="779" t="s">
        <v>1129</v>
      </c>
      <c r="F16" s="778"/>
    </row>
    <row r="17" spans="2:6" s="771" customFormat="1" ht="39.950000000000003" customHeight="1">
      <c r="B17" s="778"/>
      <c r="C17" s="781"/>
      <c r="D17" s="780"/>
      <c r="E17" s="779" t="s">
        <v>1129</v>
      </c>
      <c r="F17" s="778"/>
    </row>
    <row r="18" spans="2:6" s="771" customFormat="1" ht="39.950000000000003" customHeight="1">
      <c r="B18" s="778"/>
      <c r="C18" s="781"/>
      <c r="D18" s="780"/>
      <c r="E18" s="779" t="s">
        <v>1129</v>
      </c>
      <c r="F18" s="778"/>
    </row>
    <row r="19" spans="2:6" s="771" customFormat="1" ht="39.950000000000003" customHeight="1">
      <c r="B19" s="778"/>
      <c r="C19" s="781"/>
      <c r="D19" s="780"/>
      <c r="E19" s="779" t="s">
        <v>1129</v>
      </c>
      <c r="F19" s="778"/>
    </row>
    <row r="20" spans="2:6" s="771" customFormat="1" ht="39.950000000000003" customHeight="1" thickBot="1">
      <c r="B20" s="774"/>
      <c r="C20" s="777"/>
      <c r="D20" s="776"/>
      <c r="E20" s="775" t="s">
        <v>1129</v>
      </c>
      <c r="F20" s="774"/>
    </row>
    <row r="21" spans="2:6" s="771" customFormat="1" ht="39.950000000000003" customHeight="1" thickTop="1">
      <c r="B21" s="2013" t="s">
        <v>1130</v>
      </c>
      <c r="C21" s="2013"/>
      <c r="D21" s="773" t="str">
        <f>IF(SUM(D10:D20)=0,"",SUM(D10:D20))</f>
        <v/>
      </c>
      <c r="E21" s="772" t="s">
        <v>1129</v>
      </c>
      <c r="F21" s="772"/>
    </row>
    <row r="22" spans="2:6" s="770" customFormat="1"/>
    <row r="23" spans="2:6" s="770" customFormat="1">
      <c r="B23" s="770" t="s">
        <v>1128</v>
      </c>
    </row>
    <row r="24" spans="2:6" s="770" customFormat="1">
      <c r="B24" s="2008" t="s">
        <v>1127</v>
      </c>
      <c r="C24" s="2008"/>
      <c r="D24" s="2008" t="s">
        <v>1126</v>
      </c>
      <c r="E24" s="2008"/>
      <c r="F24" s="2008"/>
    </row>
    <row r="25" spans="2:6" s="770" customFormat="1" ht="48.75" customHeight="1">
      <c r="B25" s="2009" t="s">
        <v>1125</v>
      </c>
      <c r="C25" s="2009"/>
      <c r="D25" s="2009"/>
      <c r="E25" s="2009"/>
      <c r="F25" s="2009"/>
    </row>
    <row r="26" spans="2:6" s="770" customFormat="1"/>
    <row r="27" spans="2:6">
      <c r="B27" s="769" t="s">
        <v>1139</v>
      </c>
    </row>
    <row r="29" spans="2:6" ht="28.5">
      <c r="B29" s="2010" t="s">
        <v>1138</v>
      </c>
      <c r="C29" s="2010"/>
      <c r="D29" s="2010"/>
      <c r="E29" s="2010"/>
      <c r="F29" s="2010"/>
    </row>
    <row r="30" spans="2:6">
      <c r="B30" s="2011" t="s">
        <v>1137</v>
      </c>
      <c r="C30" s="2011"/>
      <c r="D30" s="2011"/>
      <c r="E30" s="2011"/>
      <c r="F30" s="2011"/>
    </row>
    <row r="31" spans="2:6">
      <c r="B31" s="782"/>
      <c r="C31" s="782"/>
      <c r="D31" s="782"/>
      <c r="E31" s="782"/>
      <c r="F31" s="782"/>
    </row>
    <row r="32" spans="2:6">
      <c r="B32" s="784" t="s">
        <v>1136</v>
      </c>
    </row>
    <row r="33" spans="2:6">
      <c r="B33" s="784" t="s">
        <v>1135</v>
      </c>
    </row>
    <row r="35" spans="2:6" s="782" customFormat="1">
      <c r="B35" s="783" t="s">
        <v>1134</v>
      </c>
      <c r="C35" s="783" t="s">
        <v>1133</v>
      </c>
      <c r="D35" s="2012" t="s">
        <v>1132</v>
      </c>
      <c r="E35" s="2012"/>
      <c r="F35" s="783" t="s">
        <v>1131</v>
      </c>
    </row>
    <row r="36" spans="2:6" s="771" customFormat="1" ht="39.950000000000003" customHeight="1">
      <c r="B36" s="778"/>
      <c r="C36" s="781"/>
      <c r="D36" s="780"/>
      <c r="E36" s="779" t="s">
        <v>1129</v>
      </c>
      <c r="F36" s="781"/>
    </row>
    <row r="37" spans="2:6" s="771" customFormat="1" ht="39.950000000000003" customHeight="1">
      <c r="B37" s="778"/>
      <c r="C37" s="781"/>
      <c r="D37" s="780"/>
      <c r="E37" s="779" t="s">
        <v>1129</v>
      </c>
      <c r="F37" s="778"/>
    </row>
    <row r="38" spans="2:6" s="771" customFormat="1" ht="39.950000000000003" customHeight="1">
      <c r="B38" s="778"/>
      <c r="C38" s="781"/>
      <c r="D38" s="780"/>
      <c r="E38" s="779" t="s">
        <v>1129</v>
      </c>
      <c r="F38" s="778"/>
    </row>
    <row r="39" spans="2:6" s="771" customFormat="1" ht="39.950000000000003" customHeight="1">
      <c r="B39" s="778"/>
      <c r="C39" s="781"/>
      <c r="D39" s="780"/>
      <c r="E39" s="779" t="s">
        <v>1129</v>
      </c>
      <c r="F39" s="778"/>
    </row>
    <row r="40" spans="2:6" s="771" customFormat="1" ht="39.950000000000003" customHeight="1">
      <c r="B40" s="778"/>
      <c r="C40" s="781"/>
      <c r="D40" s="780"/>
      <c r="E40" s="779" t="s">
        <v>1129</v>
      </c>
      <c r="F40" s="778"/>
    </row>
    <row r="41" spans="2:6" s="771" customFormat="1" ht="39.950000000000003" customHeight="1">
      <c r="B41" s="778"/>
      <c r="C41" s="781"/>
      <c r="D41" s="780"/>
      <c r="E41" s="779" t="s">
        <v>1129</v>
      </c>
      <c r="F41" s="778"/>
    </row>
    <row r="42" spans="2:6" s="771" customFormat="1" ht="39.950000000000003" customHeight="1">
      <c r="B42" s="778"/>
      <c r="C42" s="781"/>
      <c r="D42" s="780"/>
      <c r="E42" s="779" t="s">
        <v>1129</v>
      </c>
      <c r="F42" s="778"/>
    </row>
    <row r="43" spans="2:6" s="771" customFormat="1" ht="39.950000000000003" customHeight="1">
      <c r="B43" s="778"/>
      <c r="C43" s="781"/>
      <c r="D43" s="780"/>
      <c r="E43" s="779" t="s">
        <v>1129</v>
      </c>
      <c r="F43" s="778"/>
    </row>
    <row r="44" spans="2:6" s="771" customFormat="1" ht="39.950000000000003" customHeight="1">
      <c r="B44" s="778"/>
      <c r="C44" s="781"/>
      <c r="D44" s="780"/>
      <c r="E44" s="779" t="s">
        <v>1129</v>
      </c>
      <c r="F44" s="778"/>
    </row>
    <row r="45" spans="2:6" s="771" customFormat="1" ht="39.950000000000003" customHeight="1">
      <c r="B45" s="778"/>
      <c r="C45" s="781"/>
      <c r="D45" s="780"/>
      <c r="E45" s="779" t="s">
        <v>1129</v>
      </c>
      <c r="F45" s="778"/>
    </row>
    <row r="46" spans="2:6" s="771" customFormat="1" ht="39.950000000000003" customHeight="1" thickBot="1">
      <c r="B46" s="774"/>
      <c r="C46" s="777"/>
      <c r="D46" s="776"/>
      <c r="E46" s="775" t="s">
        <v>1129</v>
      </c>
      <c r="F46" s="774"/>
    </row>
    <row r="47" spans="2:6" s="771" customFormat="1" ht="39.950000000000003" customHeight="1" thickTop="1">
      <c r="B47" s="2013" t="s">
        <v>1130</v>
      </c>
      <c r="C47" s="2013"/>
      <c r="D47" s="773" t="str">
        <f>IF(SUM(D36:D46)=0,"",SUM(D36:D46))</f>
        <v/>
      </c>
      <c r="E47" s="772" t="s">
        <v>1129</v>
      </c>
      <c r="F47" s="772"/>
    </row>
    <row r="48" spans="2:6" s="770" customFormat="1"/>
    <row r="49" spans="2:6" s="770" customFormat="1">
      <c r="B49" s="770" t="s">
        <v>1128</v>
      </c>
    </row>
    <row r="50" spans="2:6" s="770" customFormat="1">
      <c r="B50" s="2008" t="s">
        <v>1127</v>
      </c>
      <c r="C50" s="2008"/>
      <c r="D50" s="2008" t="s">
        <v>1126</v>
      </c>
      <c r="E50" s="2008"/>
      <c r="F50" s="2008"/>
    </row>
    <row r="51" spans="2:6" s="770" customFormat="1" ht="48.75" customHeight="1">
      <c r="B51" s="2009" t="s">
        <v>1125</v>
      </c>
      <c r="C51" s="2009"/>
      <c r="D51" s="2009"/>
      <c r="E51" s="2009"/>
      <c r="F51" s="2009"/>
    </row>
  </sheetData>
  <mergeCells count="16">
    <mergeCell ref="B3:F3"/>
    <mergeCell ref="B4:F4"/>
    <mergeCell ref="B25:C25"/>
    <mergeCell ref="D24:F24"/>
    <mergeCell ref="D25:F25"/>
    <mergeCell ref="B24:C24"/>
    <mergeCell ref="D9:E9"/>
    <mergeCell ref="B21:C21"/>
    <mergeCell ref="B50:C50"/>
    <mergeCell ref="D50:F50"/>
    <mergeCell ref="B51:C51"/>
    <mergeCell ref="D51:F51"/>
    <mergeCell ref="B29:F29"/>
    <mergeCell ref="B30:F30"/>
    <mergeCell ref="D35:E35"/>
    <mergeCell ref="B47:C47"/>
  </mergeCells>
  <phoneticPr fontId="4"/>
  <pageMargins left="0.7" right="0.7" top="0.75" bottom="0.75" header="0.3" footer="0.3"/>
  <pageSetup paperSize="9" scale="96" orientation="portrait" r:id="rId1"/>
  <rowBreaks count="1" manualBreakCount="1">
    <brk id="26"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104"/>
  <sheetViews>
    <sheetView view="pageBreakPreview" topLeftCell="A88" zoomScale="85" zoomScaleNormal="100" zoomScaleSheetLayoutView="85" workbookViewId="0">
      <selection activeCell="F85" sqref="F85"/>
    </sheetView>
  </sheetViews>
  <sheetFormatPr defaultColWidth="9" defaultRowHeight="18.75"/>
  <cols>
    <col min="1" max="1" width="10.5" style="785" customWidth="1"/>
    <col min="2" max="2" width="15.25" style="785" customWidth="1"/>
    <col min="3" max="3" width="54.25" style="786" customWidth="1"/>
    <col min="4" max="16384" width="9" style="785"/>
  </cols>
  <sheetData>
    <row r="1" spans="1:4" ht="21.75" customHeight="1">
      <c r="A1" s="2040" t="s">
        <v>1165</v>
      </c>
      <c r="B1" s="2040"/>
      <c r="C1" s="2040"/>
      <c r="D1" s="2040"/>
    </row>
    <row r="2" spans="1:4" ht="15.75" customHeight="1">
      <c r="A2" s="796"/>
      <c r="C2" s="804"/>
      <c r="D2" s="798" t="s">
        <v>1141</v>
      </c>
    </row>
    <row r="3" spans="1:4" ht="15.75" customHeight="1">
      <c r="A3" s="797"/>
      <c r="C3" s="788" t="s">
        <v>307</v>
      </c>
      <c r="D3" s="816">
        <v>200</v>
      </c>
    </row>
    <row r="4" spans="1:4" ht="15.75" customHeight="1">
      <c r="A4" s="797"/>
      <c r="C4" s="788" t="s">
        <v>968</v>
      </c>
      <c r="D4" s="816">
        <v>300</v>
      </c>
    </row>
    <row r="5" spans="1:4" ht="24" customHeight="1">
      <c r="A5" s="797" t="s">
        <v>967</v>
      </c>
      <c r="B5" s="796"/>
      <c r="C5" s="795"/>
      <c r="D5" s="794"/>
    </row>
    <row r="6" spans="1:4" ht="6.75" customHeight="1">
      <c r="A6" s="797"/>
      <c r="B6" s="796"/>
      <c r="C6" s="795"/>
      <c r="D6" s="794"/>
    </row>
    <row r="7" spans="1:4" ht="21" customHeight="1">
      <c r="A7" s="801" t="s">
        <v>1164</v>
      </c>
      <c r="B7" s="796"/>
      <c r="C7" s="795"/>
      <c r="D7" s="794"/>
    </row>
    <row r="8" spans="1:4" ht="15.75" customHeight="1">
      <c r="A8" s="2032" t="s">
        <v>1146</v>
      </c>
      <c r="B8" s="2033"/>
      <c r="C8" s="792" t="s">
        <v>111</v>
      </c>
      <c r="D8" s="787" t="s">
        <v>1141</v>
      </c>
    </row>
    <row r="9" spans="1:4" ht="15.75" customHeight="1">
      <c r="A9" s="2042" t="s">
        <v>333</v>
      </c>
      <c r="B9" s="791" t="s">
        <v>963</v>
      </c>
      <c r="C9" s="791" t="s">
        <v>334</v>
      </c>
      <c r="D9" s="787">
        <v>1</v>
      </c>
    </row>
    <row r="10" spans="1:4" ht="15.75" customHeight="1">
      <c r="A10" s="2043"/>
      <c r="B10" s="791" t="s">
        <v>189</v>
      </c>
      <c r="C10" s="791" t="s">
        <v>890</v>
      </c>
      <c r="D10" s="787">
        <v>2</v>
      </c>
    </row>
    <row r="11" spans="1:4" ht="15.75" customHeight="1">
      <c r="A11" s="2038" t="s">
        <v>128</v>
      </c>
      <c r="B11" s="2039"/>
      <c r="C11" s="815" t="s">
        <v>1163</v>
      </c>
      <c r="D11" s="787">
        <v>3</v>
      </c>
    </row>
    <row r="12" spans="1:4" ht="15.75" customHeight="1">
      <c r="A12" s="2041" t="s">
        <v>195</v>
      </c>
      <c r="B12" s="2014" t="s">
        <v>958</v>
      </c>
      <c r="C12" s="791" t="s">
        <v>1162</v>
      </c>
      <c r="D12" s="787">
        <v>4</v>
      </c>
    </row>
    <row r="13" spans="1:4" ht="15.75" customHeight="1">
      <c r="A13" s="2041"/>
      <c r="B13" s="2028"/>
      <c r="C13" s="789" t="s">
        <v>1161</v>
      </c>
      <c r="D13" s="787">
        <v>5</v>
      </c>
    </row>
    <row r="14" spans="1:4" ht="15.75" customHeight="1">
      <c r="A14" s="2041"/>
      <c r="B14" s="2028"/>
      <c r="C14" s="807" t="s">
        <v>1160</v>
      </c>
      <c r="D14" s="787">
        <v>6</v>
      </c>
    </row>
    <row r="15" spans="1:4" ht="15.75" customHeight="1">
      <c r="A15" s="2041"/>
      <c r="B15" s="2028"/>
      <c r="C15" s="931" t="s">
        <v>1209</v>
      </c>
      <c r="D15" s="930">
        <v>100</v>
      </c>
    </row>
    <row r="16" spans="1:4" ht="15.75" customHeight="1">
      <c r="A16" s="2041"/>
      <c r="B16" s="2028"/>
      <c r="C16" s="931" t="s">
        <v>1210</v>
      </c>
      <c r="D16" s="930">
        <v>101</v>
      </c>
    </row>
    <row r="17" spans="1:4" ht="15.75" customHeight="1">
      <c r="A17" s="2041"/>
      <c r="B17" s="2015"/>
      <c r="C17" s="931" t="s">
        <v>1211</v>
      </c>
      <c r="D17" s="930">
        <v>102</v>
      </c>
    </row>
    <row r="18" spans="1:4" ht="15.75" customHeight="1">
      <c r="A18" s="2041"/>
      <c r="B18" s="2014" t="s">
        <v>949</v>
      </c>
      <c r="C18" s="791" t="s">
        <v>948</v>
      </c>
      <c r="D18" s="787">
        <v>7</v>
      </c>
    </row>
    <row r="19" spans="1:4" ht="15.75" customHeight="1">
      <c r="A19" s="2041"/>
      <c r="B19" s="2028"/>
      <c r="C19" s="791" t="s">
        <v>945</v>
      </c>
      <c r="D19" s="787">
        <v>8</v>
      </c>
    </row>
    <row r="20" spans="1:4" ht="15.75" customHeight="1">
      <c r="A20" s="2041"/>
      <c r="B20" s="2028"/>
      <c r="C20" s="791" t="s">
        <v>1159</v>
      </c>
      <c r="D20" s="787">
        <v>9</v>
      </c>
    </row>
    <row r="21" spans="1:4" ht="15.75" customHeight="1">
      <c r="A21" s="2041"/>
      <c r="B21" s="2028"/>
      <c r="C21" s="929" t="s">
        <v>1209</v>
      </c>
      <c r="D21" s="930">
        <v>103</v>
      </c>
    </row>
    <row r="22" spans="1:4" ht="15.75" customHeight="1">
      <c r="A22" s="2041"/>
      <c r="B22" s="2028"/>
      <c r="C22" s="929" t="s">
        <v>1210</v>
      </c>
      <c r="D22" s="930">
        <v>104</v>
      </c>
    </row>
    <row r="23" spans="1:4" ht="15.75" customHeight="1">
      <c r="A23" s="2041"/>
      <c r="B23" s="2028"/>
      <c r="C23" s="929" t="s">
        <v>1212</v>
      </c>
      <c r="D23" s="930">
        <v>105</v>
      </c>
    </row>
    <row r="24" spans="1:4" ht="15.75" customHeight="1">
      <c r="A24" s="2041"/>
      <c r="B24" s="2015"/>
      <c r="C24" s="929" t="s">
        <v>1213</v>
      </c>
      <c r="D24" s="930">
        <v>106</v>
      </c>
    </row>
    <row r="25" spans="1:4" ht="15.75" customHeight="1">
      <c r="A25" s="2041"/>
      <c r="B25" s="2014" t="s">
        <v>939</v>
      </c>
      <c r="C25" s="807" t="s">
        <v>938</v>
      </c>
      <c r="D25" s="787">
        <v>10</v>
      </c>
    </row>
    <row r="26" spans="1:4" ht="15.75" customHeight="1">
      <c r="A26" s="2041"/>
      <c r="B26" s="2028"/>
      <c r="C26" s="807" t="s">
        <v>936</v>
      </c>
      <c r="D26" s="787">
        <v>11</v>
      </c>
    </row>
    <row r="27" spans="1:4" ht="15.75" customHeight="1">
      <c r="A27" s="2041"/>
      <c r="B27" s="2028"/>
      <c r="C27" s="807" t="s">
        <v>934</v>
      </c>
      <c r="D27" s="787">
        <v>12</v>
      </c>
    </row>
    <row r="28" spans="1:4" ht="15.75" customHeight="1">
      <c r="A28" s="2041"/>
      <c r="B28" s="2028"/>
      <c r="C28" s="931" t="s">
        <v>1209</v>
      </c>
      <c r="D28" s="930">
        <v>107</v>
      </c>
    </row>
    <row r="29" spans="1:4" ht="15.75" customHeight="1">
      <c r="A29" s="2041"/>
      <c r="B29" s="2015"/>
      <c r="C29" s="931" t="s">
        <v>1210</v>
      </c>
      <c r="D29" s="930">
        <v>108</v>
      </c>
    </row>
    <row r="30" spans="1:4" ht="15.75" customHeight="1">
      <c r="A30" s="2041"/>
      <c r="B30" s="2020" t="s">
        <v>47</v>
      </c>
      <c r="C30" s="807" t="s">
        <v>933</v>
      </c>
      <c r="D30" s="787">
        <v>13</v>
      </c>
    </row>
    <row r="31" spans="1:4" ht="15.75" customHeight="1">
      <c r="A31" s="2041"/>
      <c r="B31" s="2020"/>
      <c r="C31" s="807" t="s">
        <v>931</v>
      </c>
      <c r="D31" s="787">
        <v>14</v>
      </c>
    </row>
    <row r="32" spans="1:4" ht="15.75" customHeight="1">
      <c r="A32" s="2042"/>
      <c r="B32" s="2020"/>
      <c r="C32" s="807" t="s">
        <v>1158</v>
      </c>
      <c r="D32" s="787">
        <v>15</v>
      </c>
    </row>
    <row r="33" spans="1:4" ht="15.75" customHeight="1">
      <c r="A33" s="814"/>
      <c r="B33" s="788" t="s">
        <v>144</v>
      </c>
      <c r="C33" s="788" t="s">
        <v>924</v>
      </c>
      <c r="D33" s="787">
        <v>16</v>
      </c>
    </row>
    <row r="34" spans="1:4" ht="15.75" customHeight="1">
      <c r="A34" s="813"/>
      <c r="D34" s="812"/>
    </row>
    <row r="35" spans="1:4" ht="21.75" customHeight="1">
      <c r="A35" s="801" t="s">
        <v>1157</v>
      </c>
      <c r="B35" s="813"/>
      <c r="D35" s="812"/>
    </row>
    <row r="36" spans="1:4" ht="15.75" customHeight="1">
      <c r="A36" s="2032" t="s">
        <v>1146</v>
      </c>
      <c r="B36" s="2033"/>
      <c r="C36" s="792" t="s">
        <v>111</v>
      </c>
      <c r="D36" s="787" t="s">
        <v>1141</v>
      </c>
    </row>
    <row r="37" spans="1:4" ht="15.75" customHeight="1">
      <c r="A37" s="2038" t="s">
        <v>1156</v>
      </c>
      <c r="B37" s="2039"/>
      <c r="C37" s="811" t="s">
        <v>918</v>
      </c>
      <c r="D37" s="798">
        <v>17</v>
      </c>
    </row>
    <row r="38" spans="1:4" ht="15.75" customHeight="1">
      <c r="A38" s="2038"/>
      <c r="B38" s="2039"/>
      <c r="C38" s="811" t="s">
        <v>916</v>
      </c>
      <c r="D38" s="798">
        <v>18</v>
      </c>
    </row>
    <row r="39" spans="1:4" ht="15.75" customHeight="1">
      <c r="A39" s="2038"/>
      <c r="B39" s="2039"/>
      <c r="C39" s="811" t="s">
        <v>914</v>
      </c>
      <c r="D39" s="798">
        <v>19</v>
      </c>
    </row>
    <row r="40" spans="1:4" ht="15.75" customHeight="1">
      <c r="A40" s="2038"/>
      <c r="B40" s="2039"/>
      <c r="C40" s="811" t="s">
        <v>912</v>
      </c>
      <c r="D40" s="798">
        <v>20</v>
      </c>
    </row>
    <row r="41" spans="1:4" ht="15.75" customHeight="1">
      <c r="A41" s="2038"/>
      <c r="B41" s="2039"/>
      <c r="C41" s="811" t="s">
        <v>910</v>
      </c>
      <c r="D41" s="798">
        <v>21</v>
      </c>
    </row>
    <row r="42" spans="1:4" ht="15.75" customHeight="1">
      <c r="A42" s="2038"/>
      <c r="B42" s="2039"/>
      <c r="C42" s="811" t="s">
        <v>908</v>
      </c>
      <c r="D42" s="798">
        <v>22</v>
      </c>
    </row>
    <row r="43" spans="1:4" ht="15.75" customHeight="1">
      <c r="A43" s="2038"/>
      <c r="B43" s="2039"/>
      <c r="C43" s="811" t="s">
        <v>906</v>
      </c>
      <c r="D43" s="798">
        <v>23</v>
      </c>
    </row>
    <row r="44" spans="1:4" ht="7.5" customHeight="1">
      <c r="A44" s="796"/>
      <c r="B44" s="796"/>
      <c r="C44" s="795"/>
      <c r="D44" s="794"/>
    </row>
    <row r="45" spans="1:4" ht="24" customHeight="1">
      <c r="A45" s="797" t="s">
        <v>905</v>
      </c>
      <c r="B45" s="796"/>
      <c r="C45" s="795"/>
      <c r="D45" s="794"/>
    </row>
    <row r="46" spans="1:4" ht="9" customHeight="1">
      <c r="A46" s="797"/>
      <c r="B46" s="796"/>
      <c r="C46" s="795"/>
      <c r="D46" s="794"/>
    </row>
    <row r="47" spans="1:4" ht="18.75" customHeight="1">
      <c r="A47" s="801" t="s">
        <v>1155</v>
      </c>
      <c r="B47" s="796"/>
      <c r="C47" s="795"/>
      <c r="D47" s="794"/>
    </row>
    <row r="48" spans="1:4" ht="15.75" customHeight="1">
      <c r="A48" s="2032" t="s">
        <v>1146</v>
      </c>
      <c r="B48" s="2033"/>
      <c r="C48" s="792" t="s">
        <v>111</v>
      </c>
      <c r="D48" s="798" t="s">
        <v>1141</v>
      </c>
    </row>
    <row r="49" spans="1:4" ht="15.75" customHeight="1">
      <c r="A49" s="2014" t="s">
        <v>399</v>
      </c>
      <c r="B49" s="2034" t="s">
        <v>903</v>
      </c>
      <c r="C49" s="807" t="s">
        <v>902</v>
      </c>
      <c r="D49" s="798">
        <v>24</v>
      </c>
    </row>
    <row r="50" spans="1:4" ht="15.75" customHeight="1">
      <c r="A50" s="2028"/>
      <c r="B50" s="2035"/>
      <c r="C50" s="810" t="s">
        <v>899</v>
      </c>
      <c r="D50" s="798">
        <v>25</v>
      </c>
    </row>
    <row r="51" spans="1:4" ht="15.75" customHeight="1">
      <c r="A51" s="2028"/>
      <c r="B51" s="2035"/>
      <c r="C51" s="807" t="s">
        <v>896</v>
      </c>
      <c r="D51" s="798">
        <v>26</v>
      </c>
    </row>
    <row r="52" spans="1:4" ht="15.75" customHeight="1">
      <c r="A52" s="2028"/>
      <c r="B52" s="2035"/>
      <c r="C52" s="807" t="s">
        <v>893</v>
      </c>
      <c r="D52" s="798">
        <v>27</v>
      </c>
    </row>
    <row r="53" spans="1:4" ht="15.75" customHeight="1">
      <c r="A53" s="2015"/>
      <c r="B53" s="802" t="s">
        <v>189</v>
      </c>
      <c r="C53" s="809" t="s">
        <v>890</v>
      </c>
      <c r="D53" s="798">
        <v>28</v>
      </c>
    </row>
    <row r="54" spans="1:4" ht="15.75" customHeight="1">
      <c r="A54" s="2036" t="s">
        <v>128</v>
      </c>
      <c r="B54" s="2037"/>
      <c r="C54" s="809" t="s">
        <v>889</v>
      </c>
      <c r="D54" s="798">
        <v>29</v>
      </c>
    </row>
    <row r="55" spans="1:4" ht="15.75" customHeight="1">
      <c r="A55" s="2020" t="s">
        <v>195</v>
      </c>
      <c r="B55" s="807" t="s">
        <v>349</v>
      </c>
      <c r="C55" s="808" t="s">
        <v>885</v>
      </c>
      <c r="D55" s="798">
        <v>30</v>
      </c>
    </row>
    <row r="56" spans="1:4" ht="15.75" customHeight="1">
      <c r="A56" s="2020"/>
      <c r="B56" s="807" t="s">
        <v>45</v>
      </c>
      <c r="C56" s="791" t="s">
        <v>877</v>
      </c>
      <c r="D56" s="798">
        <v>31</v>
      </c>
    </row>
    <row r="57" spans="1:4" ht="15.75" customHeight="1">
      <c r="A57" s="2020"/>
      <c r="B57" s="807" t="s">
        <v>46</v>
      </c>
      <c r="C57" s="791" t="s">
        <v>861</v>
      </c>
      <c r="D57" s="798">
        <v>32</v>
      </c>
    </row>
    <row r="58" spans="1:4" ht="15.75" customHeight="1">
      <c r="A58" s="2020"/>
      <c r="B58" s="807" t="s">
        <v>47</v>
      </c>
      <c r="C58" s="791" t="s">
        <v>852</v>
      </c>
      <c r="D58" s="798">
        <v>33</v>
      </c>
    </row>
    <row r="59" spans="1:4" ht="15.75" customHeight="1">
      <c r="A59" s="796"/>
      <c r="B59" s="796"/>
      <c r="C59" s="795"/>
      <c r="D59" s="794"/>
    </row>
    <row r="60" spans="1:4" ht="25.5" customHeight="1">
      <c r="A60" s="801" t="s">
        <v>1154</v>
      </c>
      <c r="B60" s="796"/>
      <c r="C60" s="806"/>
      <c r="D60" s="794"/>
    </row>
    <row r="61" spans="1:4" ht="17.25" customHeight="1">
      <c r="A61" s="2018" t="s">
        <v>1146</v>
      </c>
      <c r="B61" s="2025"/>
      <c r="C61" s="2016" t="s">
        <v>1145</v>
      </c>
      <c r="D61" s="2026" t="s">
        <v>1153</v>
      </c>
    </row>
    <row r="62" spans="1:4" ht="17.25" customHeight="1">
      <c r="A62" s="805"/>
      <c r="B62" s="792" t="s">
        <v>757</v>
      </c>
      <c r="C62" s="2029"/>
      <c r="D62" s="2027"/>
    </row>
    <row r="63" spans="1:4" ht="17.25" customHeight="1">
      <c r="A63" s="2020" t="s">
        <v>189</v>
      </c>
      <c r="B63" s="788" t="s">
        <v>829</v>
      </c>
      <c r="C63" s="802" t="s">
        <v>842</v>
      </c>
      <c r="D63" s="798">
        <v>34</v>
      </c>
    </row>
    <row r="64" spans="1:4" ht="17.25" customHeight="1">
      <c r="A64" s="2020"/>
      <c r="B64" s="788" t="s">
        <v>840</v>
      </c>
      <c r="C64" s="802" t="s">
        <v>839</v>
      </c>
      <c r="D64" s="798">
        <v>35</v>
      </c>
    </row>
    <row r="65" spans="1:4" ht="34.5" customHeight="1">
      <c r="A65" s="2020"/>
      <c r="B65" s="804" t="s">
        <v>1150</v>
      </c>
      <c r="C65" s="802" t="s">
        <v>1152</v>
      </c>
      <c r="D65" s="798">
        <v>36</v>
      </c>
    </row>
    <row r="66" spans="1:4" ht="32.25" customHeight="1">
      <c r="A66" s="2020"/>
      <c r="B66" s="803" t="s">
        <v>1149</v>
      </c>
      <c r="C66" s="802" t="s">
        <v>1151</v>
      </c>
      <c r="D66" s="798">
        <v>37</v>
      </c>
    </row>
    <row r="67" spans="1:4" ht="17.25" customHeight="1">
      <c r="A67" s="2020"/>
      <c r="B67" s="788" t="s">
        <v>790</v>
      </c>
      <c r="C67" s="802" t="s">
        <v>831</v>
      </c>
      <c r="D67" s="798">
        <v>38</v>
      </c>
    </row>
    <row r="68" spans="1:4" ht="17.25" customHeight="1">
      <c r="A68" s="2020" t="s">
        <v>195</v>
      </c>
      <c r="B68" s="2030" t="s">
        <v>829</v>
      </c>
      <c r="C68" s="802" t="s">
        <v>828</v>
      </c>
      <c r="D68" s="798">
        <v>39</v>
      </c>
    </row>
    <row r="69" spans="1:4" ht="17.25" customHeight="1">
      <c r="A69" s="2020"/>
      <c r="B69" s="2030"/>
      <c r="C69" s="802" t="s">
        <v>826</v>
      </c>
      <c r="D69" s="798">
        <v>40</v>
      </c>
    </row>
    <row r="70" spans="1:4" ht="17.25" customHeight="1">
      <c r="A70" s="2020"/>
      <c r="B70" s="2030"/>
      <c r="C70" s="802" t="s">
        <v>824</v>
      </c>
      <c r="D70" s="798">
        <v>41</v>
      </c>
    </row>
    <row r="71" spans="1:4" ht="17.25" customHeight="1">
      <c r="A71" s="2020"/>
      <c r="B71" s="2030" t="s">
        <v>418</v>
      </c>
      <c r="C71" s="802" t="s">
        <v>818</v>
      </c>
      <c r="D71" s="798">
        <v>42</v>
      </c>
    </row>
    <row r="72" spans="1:4" ht="17.25" customHeight="1">
      <c r="A72" s="2020"/>
      <c r="B72" s="2030"/>
      <c r="C72" s="802" t="s">
        <v>816</v>
      </c>
      <c r="D72" s="798">
        <v>43</v>
      </c>
    </row>
    <row r="73" spans="1:4" ht="17.25" customHeight="1">
      <c r="A73" s="2020"/>
      <c r="B73" s="2030"/>
      <c r="C73" s="802" t="s">
        <v>812</v>
      </c>
      <c r="D73" s="798">
        <v>44</v>
      </c>
    </row>
    <row r="74" spans="1:4" ht="17.25" customHeight="1">
      <c r="A74" s="2020"/>
      <c r="B74" s="2020" t="s">
        <v>1150</v>
      </c>
      <c r="C74" s="802" t="s">
        <v>805</v>
      </c>
      <c r="D74" s="798">
        <v>45</v>
      </c>
    </row>
    <row r="75" spans="1:4" ht="17.25" customHeight="1">
      <c r="A75" s="2020"/>
      <c r="B75" s="2020"/>
      <c r="C75" s="802" t="s">
        <v>802</v>
      </c>
      <c r="D75" s="798">
        <v>46</v>
      </c>
    </row>
    <row r="76" spans="1:4" ht="17.25" customHeight="1">
      <c r="A76" s="2020"/>
      <c r="B76" s="2020"/>
      <c r="C76" s="802" t="s">
        <v>800</v>
      </c>
      <c r="D76" s="798">
        <v>47</v>
      </c>
    </row>
    <row r="77" spans="1:4" ht="17.25" customHeight="1">
      <c r="A77" s="2020"/>
      <c r="B77" s="2031" t="s">
        <v>1149</v>
      </c>
      <c r="C77" s="802" t="s">
        <v>795</v>
      </c>
      <c r="D77" s="798">
        <v>48</v>
      </c>
    </row>
    <row r="78" spans="1:4" ht="17.25" customHeight="1">
      <c r="A78" s="2020"/>
      <c r="B78" s="2031"/>
      <c r="C78" s="802" t="s">
        <v>1148</v>
      </c>
      <c r="D78" s="798">
        <v>49</v>
      </c>
    </row>
    <row r="79" spans="1:4" ht="17.25" customHeight="1">
      <c r="A79" s="2020"/>
      <c r="B79" s="791" t="s">
        <v>790</v>
      </c>
      <c r="C79" s="802" t="s">
        <v>789</v>
      </c>
      <c r="D79" s="798">
        <v>50</v>
      </c>
    </row>
    <row r="80" spans="1:4" ht="17.25" customHeight="1">
      <c r="A80" s="2023" t="s">
        <v>198</v>
      </c>
      <c r="B80" s="2024"/>
      <c r="C80" s="788" t="s">
        <v>787</v>
      </c>
      <c r="D80" s="798">
        <v>51</v>
      </c>
    </row>
    <row r="81" spans="1:4" ht="17.25" customHeight="1">
      <c r="A81" s="796"/>
      <c r="B81" s="796"/>
      <c r="C81" s="795"/>
      <c r="D81" s="794"/>
    </row>
    <row r="82" spans="1:4" ht="17.25" customHeight="1">
      <c r="A82" s="801" t="s">
        <v>1147</v>
      </c>
      <c r="B82" s="800"/>
      <c r="C82" s="795"/>
      <c r="D82" s="794"/>
    </row>
    <row r="83" spans="1:4" ht="17.25" customHeight="1">
      <c r="A83" s="2025" t="s">
        <v>1146</v>
      </c>
      <c r="B83" s="2025"/>
      <c r="C83" s="799" t="s">
        <v>1145</v>
      </c>
      <c r="D83" s="798" t="s">
        <v>1141</v>
      </c>
    </row>
    <row r="84" spans="1:4" ht="17.25" customHeight="1">
      <c r="A84" s="2020" t="s">
        <v>1144</v>
      </c>
      <c r="B84" s="2020"/>
      <c r="C84" s="788" t="s">
        <v>778</v>
      </c>
      <c r="D84" s="798">
        <v>52</v>
      </c>
    </row>
    <row r="85" spans="1:4" ht="17.25" customHeight="1">
      <c r="A85" s="2020"/>
      <c r="B85" s="2020"/>
      <c r="C85" s="788" t="s">
        <v>776</v>
      </c>
      <c r="D85" s="798">
        <v>53</v>
      </c>
    </row>
    <row r="86" spans="1:4" ht="17.25" customHeight="1">
      <c r="A86" s="2020"/>
      <c r="B86" s="2020"/>
      <c r="C86" s="788" t="s">
        <v>774</v>
      </c>
      <c r="D86" s="798">
        <v>54</v>
      </c>
    </row>
    <row r="87" spans="1:4" ht="17.25" customHeight="1">
      <c r="A87" s="2020"/>
      <c r="B87" s="2020"/>
      <c r="C87" s="788" t="s">
        <v>772</v>
      </c>
      <c r="D87" s="798">
        <v>55</v>
      </c>
    </row>
    <row r="88" spans="1:4" ht="17.25" customHeight="1">
      <c r="A88" s="2020"/>
      <c r="B88" s="2020"/>
      <c r="C88" s="788" t="s">
        <v>770</v>
      </c>
      <c r="D88" s="798">
        <v>56</v>
      </c>
    </row>
    <row r="89" spans="1:4" ht="17.25" customHeight="1">
      <c r="A89" s="2020"/>
      <c r="B89" s="2020"/>
      <c r="C89" s="788" t="s">
        <v>1143</v>
      </c>
      <c r="D89" s="798">
        <v>57</v>
      </c>
    </row>
    <row r="90" spans="1:4" ht="17.25" customHeight="1">
      <c r="A90" s="2020"/>
      <c r="B90" s="2020"/>
      <c r="C90" s="788" t="s">
        <v>1142</v>
      </c>
      <c r="D90" s="798">
        <v>58</v>
      </c>
    </row>
    <row r="91" spans="1:4" ht="17.25" customHeight="1">
      <c r="A91" s="2020"/>
      <c r="B91" s="2020"/>
      <c r="C91" s="788" t="s">
        <v>239</v>
      </c>
      <c r="D91" s="798">
        <v>59</v>
      </c>
    </row>
    <row r="92" spans="1:4" ht="17.25" customHeight="1">
      <c r="A92" s="2020"/>
      <c r="B92" s="2020"/>
      <c r="C92" s="788" t="s">
        <v>763</v>
      </c>
      <c r="D92" s="798">
        <v>60</v>
      </c>
    </row>
    <row r="93" spans="1:4" ht="17.25" customHeight="1">
      <c r="A93" s="796"/>
      <c r="B93" s="796"/>
      <c r="C93" s="795"/>
      <c r="D93" s="794"/>
    </row>
    <row r="94" spans="1:4" ht="30.75" customHeight="1">
      <c r="A94" s="797" t="s">
        <v>762</v>
      </c>
      <c r="B94" s="796"/>
      <c r="C94" s="795"/>
      <c r="D94" s="794"/>
    </row>
    <row r="95" spans="1:4" ht="7.5" customHeight="1">
      <c r="A95" s="796"/>
      <c r="B95" s="796"/>
      <c r="C95" s="795"/>
      <c r="D95" s="794"/>
    </row>
    <row r="96" spans="1:4" ht="17.25" customHeight="1">
      <c r="A96" s="2016" t="s">
        <v>110</v>
      </c>
      <c r="B96" s="2017"/>
      <c r="C96" s="2018" t="s">
        <v>111</v>
      </c>
      <c r="D96" s="2026" t="s">
        <v>1141</v>
      </c>
    </row>
    <row r="97" spans="1:4" ht="17.25" customHeight="1">
      <c r="A97" s="793"/>
      <c r="B97" s="792" t="s">
        <v>212</v>
      </c>
      <c r="C97" s="2019"/>
      <c r="D97" s="2027"/>
    </row>
    <row r="98" spans="1:4" ht="17.25" customHeight="1">
      <c r="A98" s="2021" t="s">
        <v>195</v>
      </c>
      <c r="B98" s="2014" t="s">
        <v>45</v>
      </c>
      <c r="C98" s="791" t="s">
        <v>755</v>
      </c>
      <c r="D98" s="787">
        <v>61</v>
      </c>
    </row>
    <row r="99" spans="1:4" ht="17.25" customHeight="1">
      <c r="A99" s="2022"/>
      <c r="B99" s="2028"/>
      <c r="C99" s="790" t="s">
        <v>748</v>
      </c>
      <c r="D99" s="787">
        <v>62</v>
      </c>
    </row>
    <row r="100" spans="1:4" ht="17.25" customHeight="1">
      <c r="A100" s="2022"/>
      <c r="B100" s="2014" t="s">
        <v>46</v>
      </c>
      <c r="C100" s="790" t="s">
        <v>744</v>
      </c>
      <c r="D100" s="787">
        <v>63</v>
      </c>
    </row>
    <row r="101" spans="1:4" ht="17.25" customHeight="1">
      <c r="A101" s="2022"/>
      <c r="B101" s="2028"/>
      <c r="C101" s="788" t="s">
        <v>740</v>
      </c>
      <c r="D101" s="787">
        <v>64</v>
      </c>
    </row>
    <row r="102" spans="1:4" ht="17.25" customHeight="1">
      <c r="A102" s="2022"/>
      <c r="B102" s="2014" t="s">
        <v>47</v>
      </c>
      <c r="C102" s="789" t="s">
        <v>736</v>
      </c>
      <c r="D102" s="787">
        <v>65</v>
      </c>
    </row>
    <row r="103" spans="1:4" ht="17.25" customHeight="1">
      <c r="A103" s="2022"/>
      <c r="B103" s="2015"/>
      <c r="C103" s="788" t="s">
        <v>730</v>
      </c>
      <c r="D103" s="787">
        <v>66</v>
      </c>
    </row>
    <row r="104" spans="1:4">
      <c r="A104" s="2022"/>
      <c r="B104" s="932" t="s">
        <v>1215</v>
      </c>
      <c r="C104" s="933" t="s">
        <v>1216</v>
      </c>
      <c r="D104" s="930">
        <v>109</v>
      </c>
    </row>
  </sheetData>
  <mergeCells count="35">
    <mergeCell ref="A11:B11"/>
    <mergeCell ref="A1:D1"/>
    <mergeCell ref="A36:B36"/>
    <mergeCell ref="A37:B43"/>
    <mergeCell ref="A8:B8"/>
    <mergeCell ref="A12:A32"/>
    <mergeCell ref="B30:B32"/>
    <mergeCell ref="A9:A10"/>
    <mergeCell ref="B12:B17"/>
    <mergeCell ref="B18:B24"/>
    <mergeCell ref="B25:B29"/>
    <mergeCell ref="A48:B48"/>
    <mergeCell ref="B49:B52"/>
    <mergeCell ref="A55:A58"/>
    <mergeCell ref="D61:D62"/>
    <mergeCell ref="A49:A53"/>
    <mergeCell ref="A54:B54"/>
    <mergeCell ref="A63:A67"/>
    <mergeCell ref="A61:B61"/>
    <mergeCell ref="C61:C62"/>
    <mergeCell ref="A68:A79"/>
    <mergeCell ref="B68:B70"/>
    <mergeCell ref="B71:B73"/>
    <mergeCell ref="B77:B78"/>
    <mergeCell ref="B74:B76"/>
    <mergeCell ref="A80:B80"/>
    <mergeCell ref="A83:B83"/>
    <mergeCell ref="D96:D97"/>
    <mergeCell ref="B98:B99"/>
    <mergeCell ref="B100:B101"/>
    <mergeCell ref="B102:B103"/>
    <mergeCell ref="A96:B96"/>
    <mergeCell ref="C96:C97"/>
    <mergeCell ref="A84:B92"/>
    <mergeCell ref="A98:A104"/>
  </mergeCells>
  <phoneticPr fontId="4"/>
  <pageMargins left="0.7" right="0.7" top="0.75" bottom="0.75" header="0.3" footer="0.3"/>
  <pageSetup paperSize="9" scale="98" orientation="portrait" r:id="rId1"/>
  <rowBreaks count="1" manualBreakCount="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0"/>
  <sheetViews>
    <sheetView view="pageBreakPreview" topLeftCell="A16" zoomScaleNormal="100" zoomScaleSheetLayoutView="100" workbookViewId="0">
      <selection sqref="A1:B1"/>
    </sheetView>
  </sheetViews>
  <sheetFormatPr defaultColWidth="9" defaultRowHeight="18.75"/>
  <cols>
    <col min="1" max="2" width="2.75" style="337" customWidth="1"/>
    <col min="3" max="3" width="13" style="337" customWidth="1"/>
    <col min="4" max="4" width="13.75" style="337" customWidth="1"/>
    <col min="5" max="5" width="54.25" style="337" customWidth="1"/>
    <col min="6" max="6" width="2.625" style="337" customWidth="1"/>
    <col min="7" max="7" width="5.75" style="337" customWidth="1"/>
    <col min="8" max="16384" width="9" style="337"/>
  </cols>
  <sheetData>
    <row r="1" spans="1:257" ht="24" customHeight="1">
      <c r="A1" s="420" t="s">
        <v>625</v>
      </c>
      <c r="B1" s="389"/>
      <c r="C1" s="389"/>
      <c r="D1" s="389"/>
      <c r="E1" s="389"/>
      <c r="F1" s="389"/>
    </row>
    <row r="2" spans="1:257" ht="36.75" customHeight="1">
      <c r="B2" s="1023" t="s">
        <v>624</v>
      </c>
      <c r="C2" s="1023"/>
      <c r="D2" s="1023"/>
      <c r="E2" s="1023"/>
    </row>
    <row r="3" spans="1:257" ht="40.5" customHeight="1">
      <c r="B3" s="1023" t="s">
        <v>623</v>
      </c>
      <c r="C3" s="1023"/>
      <c r="D3" s="1023"/>
      <c r="E3" s="1023"/>
    </row>
    <row r="4" spans="1:257" ht="23.25" customHeight="1">
      <c r="A4" s="420" t="s">
        <v>606</v>
      </c>
      <c r="B4" s="390"/>
      <c r="C4" s="389"/>
      <c r="D4" s="390"/>
      <c r="E4" s="390"/>
      <c r="F4" s="389"/>
      <c r="G4" s="389"/>
      <c r="H4" s="389"/>
      <c r="I4" s="1016"/>
      <c r="J4" s="1016"/>
      <c r="K4" s="1016"/>
      <c r="L4" s="1016"/>
      <c r="M4" s="1016"/>
      <c r="N4" s="1016"/>
      <c r="O4" s="1016"/>
      <c r="P4" s="1016"/>
      <c r="Q4" s="1016"/>
      <c r="R4" s="1016"/>
      <c r="S4" s="1016"/>
      <c r="T4" s="1016"/>
      <c r="U4" s="1016"/>
      <c r="V4" s="1016"/>
      <c r="W4" s="1016"/>
      <c r="X4" s="1016"/>
      <c r="Y4" s="1016"/>
      <c r="Z4" s="1016"/>
      <c r="AA4" s="1016"/>
      <c r="AB4" s="1016"/>
      <c r="AC4" s="1016"/>
      <c r="AD4" s="1016"/>
      <c r="AE4" s="1016"/>
      <c r="AF4" s="1016"/>
      <c r="AG4" s="1016"/>
      <c r="AH4" s="1016"/>
      <c r="AI4" s="1016"/>
      <c r="AJ4" s="1016"/>
      <c r="AK4" s="1016"/>
      <c r="AL4" s="1016"/>
      <c r="AM4" s="1016"/>
      <c r="AN4" s="1016"/>
      <c r="AO4" s="1016"/>
      <c r="AP4" s="1016"/>
      <c r="AQ4" s="1016"/>
      <c r="AR4" s="1016"/>
      <c r="AS4" s="1016"/>
      <c r="AT4" s="1016"/>
      <c r="AU4" s="1016"/>
      <c r="AV4" s="1016"/>
      <c r="AW4" s="1016"/>
      <c r="AX4" s="1016"/>
      <c r="AY4" s="1016"/>
      <c r="AZ4" s="1016"/>
      <c r="BA4" s="1016"/>
      <c r="BB4" s="1016"/>
      <c r="BC4" s="1016"/>
      <c r="BD4" s="1016"/>
      <c r="BE4" s="1016"/>
      <c r="BF4" s="1016"/>
      <c r="BG4" s="1016"/>
      <c r="BH4" s="1016"/>
      <c r="BI4" s="1016"/>
      <c r="BJ4" s="1016"/>
      <c r="BK4" s="1016"/>
      <c r="BL4" s="1016"/>
      <c r="BM4" s="1016"/>
      <c r="BN4" s="1016"/>
      <c r="BO4" s="1016"/>
      <c r="BP4" s="1016"/>
      <c r="BQ4" s="1016"/>
      <c r="BR4" s="1016"/>
      <c r="BS4" s="1016"/>
      <c r="BT4" s="1016"/>
      <c r="BU4" s="1016"/>
      <c r="BV4" s="1016"/>
      <c r="BW4" s="1016"/>
      <c r="BX4" s="1016"/>
      <c r="BY4" s="1016"/>
      <c r="BZ4" s="1016"/>
      <c r="CA4" s="1016"/>
      <c r="CB4" s="1016"/>
      <c r="CC4" s="1016"/>
      <c r="CD4" s="1016"/>
      <c r="CE4" s="1016"/>
      <c r="CF4" s="1016"/>
      <c r="CG4" s="1016"/>
      <c r="CH4" s="1016"/>
      <c r="CI4" s="1016"/>
      <c r="CJ4" s="1016"/>
      <c r="CK4" s="1016"/>
      <c r="CL4" s="1016"/>
      <c r="CM4" s="1016"/>
      <c r="CN4" s="1016"/>
      <c r="CO4" s="1016"/>
      <c r="CP4" s="1016"/>
      <c r="CQ4" s="1016"/>
      <c r="CR4" s="1016"/>
      <c r="CS4" s="1016"/>
      <c r="CT4" s="1016"/>
      <c r="CU4" s="1016"/>
      <c r="CV4" s="1016"/>
      <c r="CW4" s="1016"/>
      <c r="CX4" s="1016"/>
      <c r="CY4" s="1016"/>
      <c r="CZ4" s="1016"/>
      <c r="DA4" s="1016"/>
      <c r="DB4" s="1016"/>
      <c r="DC4" s="1016"/>
      <c r="DD4" s="1016"/>
      <c r="DE4" s="1016"/>
      <c r="DF4" s="1016"/>
      <c r="DG4" s="1016"/>
      <c r="DH4" s="1016"/>
      <c r="DI4" s="1016"/>
      <c r="DJ4" s="1016"/>
      <c r="DK4" s="1016"/>
      <c r="DL4" s="1016"/>
      <c r="DM4" s="1016"/>
      <c r="DN4" s="1016"/>
      <c r="DO4" s="1016"/>
      <c r="DP4" s="1016"/>
      <c r="DQ4" s="1016"/>
      <c r="DR4" s="1016"/>
      <c r="DS4" s="1016"/>
      <c r="DT4" s="1016"/>
      <c r="DU4" s="1016"/>
      <c r="DV4" s="1016"/>
      <c r="DW4" s="1016"/>
      <c r="DX4" s="1016"/>
      <c r="DY4" s="1016"/>
      <c r="DZ4" s="1016"/>
      <c r="EA4" s="1016"/>
      <c r="EB4" s="1016"/>
      <c r="EC4" s="1016"/>
      <c r="ED4" s="1016"/>
      <c r="EE4" s="1016"/>
      <c r="EF4" s="1016"/>
      <c r="EG4" s="1016"/>
      <c r="EH4" s="1016"/>
      <c r="EI4" s="1016"/>
      <c r="EJ4" s="1016"/>
      <c r="EK4" s="1016"/>
      <c r="EL4" s="1016"/>
      <c r="EM4" s="1016"/>
      <c r="EN4" s="1016"/>
      <c r="EO4" s="1016"/>
      <c r="EP4" s="1016"/>
      <c r="EQ4" s="1016"/>
      <c r="ER4" s="1016"/>
      <c r="ES4" s="1016"/>
      <c r="ET4" s="1016"/>
      <c r="EU4" s="1016"/>
      <c r="EV4" s="1016"/>
      <c r="EW4" s="1016"/>
      <c r="EX4" s="1016"/>
      <c r="EY4" s="1016"/>
      <c r="EZ4" s="1016"/>
      <c r="FA4" s="1016"/>
      <c r="FB4" s="1016"/>
      <c r="FC4" s="1016"/>
      <c r="FD4" s="1016"/>
      <c r="FE4" s="1016"/>
      <c r="FF4" s="1016"/>
      <c r="FG4" s="1016"/>
      <c r="FH4" s="1016"/>
      <c r="FI4" s="1016"/>
      <c r="FJ4" s="1016"/>
      <c r="FK4" s="1016"/>
      <c r="FL4" s="1016"/>
      <c r="FM4" s="1016"/>
      <c r="FN4" s="1016"/>
      <c r="FO4" s="1016"/>
      <c r="FP4" s="1016"/>
      <c r="FQ4" s="1016"/>
      <c r="FR4" s="1016"/>
      <c r="FS4" s="1016"/>
      <c r="FT4" s="1016"/>
      <c r="FU4" s="1016"/>
      <c r="FV4" s="1016"/>
      <c r="FW4" s="1016"/>
      <c r="FX4" s="1016"/>
      <c r="FY4" s="1016"/>
      <c r="FZ4" s="1016"/>
      <c r="GA4" s="1016"/>
      <c r="GB4" s="1016"/>
      <c r="GC4" s="1016"/>
      <c r="GD4" s="1016"/>
      <c r="GE4" s="1016"/>
      <c r="GF4" s="1016"/>
      <c r="GG4" s="1016"/>
      <c r="GH4" s="1016"/>
      <c r="GI4" s="1016"/>
      <c r="GJ4" s="1016"/>
      <c r="GK4" s="1016"/>
      <c r="GL4" s="1016"/>
      <c r="GM4" s="1016"/>
      <c r="GN4" s="1016"/>
      <c r="GO4" s="1016"/>
      <c r="GP4" s="1016"/>
      <c r="GQ4" s="1016"/>
      <c r="GR4" s="1016"/>
      <c r="GS4" s="1016"/>
      <c r="GT4" s="1016"/>
      <c r="GU4" s="1016"/>
      <c r="GV4" s="1016"/>
      <c r="GW4" s="1016"/>
      <c r="GX4" s="1016"/>
      <c r="GY4" s="1016"/>
      <c r="GZ4" s="1016"/>
      <c r="HA4" s="1016"/>
      <c r="HB4" s="1016"/>
      <c r="HC4" s="1016"/>
      <c r="HD4" s="1016"/>
      <c r="HE4" s="1016"/>
      <c r="HF4" s="1016"/>
      <c r="HG4" s="1016"/>
      <c r="HH4" s="1016"/>
      <c r="HI4" s="1016"/>
      <c r="HJ4" s="1016"/>
      <c r="HK4" s="1016"/>
      <c r="HL4" s="1016"/>
      <c r="HM4" s="1016"/>
      <c r="HN4" s="1016"/>
      <c r="HO4" s="1016"/>
      <c r="HP4" s="1016"/>
      <c r="HQ4" s="1016"/>
      <c r="HR4" s="1016"/>
      <c r="HS4" s="1016"/>
      <c r="HT4" s="1016"/>
      <c r="HU4" s="1016"/>
      <c r="HV4" s="1016"/>
      <c r="HW4" s="1016"/>
      <c r="HX4" s="1016"/>
      <c r="HY4" s="1016"/>
      <c r="HZ4" s="1016"/>
      <c r="IA4" s="1016"/>
      <c r="IB4" s="1016"/>
      <c r="IC4" s="1016"/>
      <c r="ID4" s="1016"/>
      <c r="IE4" s="1016"/>
      <c r="IF4" s="1016"/>
      <c r="IG4" s="1016"/>
      <c r="IH4" s="1016"/>
      <c r="II4" s="1016"/>
      <c r="IJ4" s="1016"/>
      <c r="IK4" s="1016"/>
      <c r="IL4" s="1016"/>
      <c r="IM4" s="1016"/>
      <c r="IN4" s="1016"/>
      <c r="IO4" s="1016"/>
      <c r="IP4" s="1016"/>
      <c r="IQ4" s="1016"/>
      <c r="IR4" s="1016"/>
      <c r="IS4" s="1016"/>
      <c r="IT4" s="1016"/>
      <c r="IU4" s="1016"/>
      <c r="IV4" s="1016"/>
      <c r="IW4" s="1016"/>
    </row>
    <row r="5" spans="1:257" ht="25.5" customHeight="1">
      <c r="A5" s="405" t="s">
        <v>605</v>
      </c>
    </row>
    <row r="6" spans="1:257" ht="25.5" customHeight="1">
      <c r="B6" s="1007" t="s">
        <v>562</v>
      </c>
      <c r="C6" s="1008"/>
      <c r="D6" s="371" t="s">
        <v>561</v>
      </c>
      <c r="E6" s="371" t="s">
        <v>580</v>
      </c>
    </row>
    <row r="7" spans="1:257" ht="36" customHeight="1">
      <c r="B7" s="402" t="s">
        <v>604</v>
      </c>
      <c r="C7" s="402"/>
      <c r="D7" s="402" t="s">
        <v>573</v>
      </c>
      <c r="E7" s="408" t="s">
        <v>603</v>
      </c>
    </row>
    <row r="8" spans="1:257" ht="36" customHeight="1">
      <c r="B8" s="402" t="s">
        <v>602</v>
      </c>
      <c r="C8" s="402"/>
      <c r="D8" s="402" t="s">
        <v>573</v>
      </c>
      <c r="E8" s="408" t="s">
        <v>601</v>
      </c>
    </row>
    <row r="9" spans="1:257" ht="36" customHeight="1">
      <c r="B9" s="419" t="s">
        <v>600</v>
      </c>
      <c r="C9" s="402"/>
      <c r="D9" s="402" t="s">
        <v>573</v>
      </c>
      <c r="E9" s="408" t="s">
        <v>599</v>
      </c>
    </row>
    <row r="10" spans="1:257" ht="36" customHeight="1">
      <c r="A10" s="381"/>
      <c r="B10" s="414"/>
      <c r="C10" s="407" t="s">
        <v>598</v>
      </c>
      <c r="D10" s="419" t="s">
        <v>573</v>
      </c>
      <c r="E10" s="418" t="s">
        <v>597</v>
      </c>
    </row>
    <row r="11" spans="1:257">
      <c r="A11" s="381"/>
      <c r="B11" s="414"/>
      <c r="C11" s="417" t="s">
        <v>622</v>
      </c>
      <c r="D11" s="416" t="s">
        <v>570</v>
      </c>
      <c r="E11" s="415" t="s">
        <v>621</v>
      </c>
    </row>
    <row r="12" spans="1:257" ht="29.1" customHeight="1">
      <c r="A12" s="381"/>
      <c r="B12" s="414"/>
      <c r="C12" s="406" t="s">
        <v>594</v>
      </c>
      <c r="D12" s="402" t="s">
        <v>573</v>
      </c>
      <c r="E12" s="408" t="s">
        <v>593</v>
      </c>
    </row>
    <row r="13" spans="1:257" ht="29.1" customHeight="1">
      <c r="A13" s="381"/>
      <c r="B13" s="414"/>
      <c r="C13" s="375" t="s">
        <v>592</v>
      </c>
      <c r="D13" s="382" t="s">
        <v>570</v>
      </c>
      <c r="E13" s="370" t="s">
        <v>591</v>
      </c>
    </row>
    <row r="14" spans="1:257" ht="29.1" customHeight="1">
      <c r="A14" s="381"/>
      <c r="B14" s="413"/>
      <c r="C14" s="406" t="s">
        <v>279</v>
      </c>
      <c r="D14" s="1030" t="s">
        <v>590</v>
      </c>
      <c r="E14" s="408" t="s">
        <v>589</v>
      </c>
    </row>
    <row r="15" spans="1:257" ht="29.1" customHeight="1">
      <c r="B15" s="412" t="s">
        <v>583</v>
      </c>
      <c r="C15" s="412"/>
      <c r="D15" s="1031"/>
      <c r="E15" s="411" t="s">
        <v>588</v>
      </c>
    </row>
    <row r="16" spans="1:257" ht="29.1" customHeight="1">
      <c r="B16" s="1032" t="s">
        <v>587</v>
      </c>
      <c r="C16" s="1033"/>
      <c r="D16" s="402" t="s">
        <v>570</v>
      </c>
      <c r="E16" s="408" t="s">
        <v>586</v>
      </c>
    </row>
    <row r="17" spans="1:5" ht="29.1" customHeight="1">
      <c r="B17" s="1026" t="s">
        <v>585</v>
      </c>
      <c r="C17" s="1027"/>
      <c r="D17" s="402" t="s">
        <v>570</v>
      </c>
      <c r="E17" s="408" t="s">
        <v>584</v>
      </c>
    </row>
    <row r="18" spans="1:5" ht="29.1" customHeight="1">
      <c r="B18" s="410" t="s">
        <v>583</v>
      </c>
      <c r="C18" s="410"/>
      <c r="D18" s="410" t="s">
        <v>573</v>
      </c>
      <c r="E18" s="409" t="s">
        <v>582</v>
      </c>
    </row>
    <row r="19" spans="1:5" ht="6" customHeight="1"/>
    <row r="20" spans="1:5" ht="17.25" customHeight="1">
      <c r="A20" s="405" t="s">
        <v>581</v>
      </c>
    </row>
    <row r="21" spans="1:5" ht="24.75" customHeight="1">
      <c r="B21" s="1028" t="s">
        <v>562</v>
      </c>
      <c r="C21" s="1029"/>
      <c r="D21" s="404" t="s">
        <v>561</v>
      </c>
      <c r="E21" s="404" t="s">
        <v>580</v>
      </c>
    </row>
    <row r="22" spans="1:5" ht="33" customHeight="1">
      <c r="B22" s="406" t="s">
        <v>579</v>
      </c>
      <c r="C22" s="406"/>
      <c r="D22" s="402" t="s">
        <v>578</v>
      </c>
      <c r="E22" s="408" t="s">
        <v>577</v>
      </c>
    </row>
    <row r="23" spans="1:5" ht="24.75" customHeight="1">
      <c r="B23" s="406" t="s">
        <v>576</v>
      </c>
      <c r="C23" s="406"/>
      <c r="D23" s="402" t="s">
        <v>573</v>
      </c>
      <c r="E23" s="402" t="s">
        <v>575</v>
      </c>
    </row>
    <row r="24" spans="1:5" ht="24.75" customHeight="1">
      <c r="B24" s="407" t="s">
        <v>574</v>
      </c>
      <c r="C24" s="406"/>
      <c r="D24" s="402" t="s">
        <v>573</v>
      </c>
      <c r="E24" s="402" t="s">
        <v>572</v>
      </c>
    </row>
    <row r="25" spans="1:5" ht="19.5" customHeight="1">
      <c r="B25" s="374"/>
      <c r="C25" s="373" t="s">
        <v>571</v>
      </c>
      <c r="D25" s="368" t="s">
        <v>570</v>
      </c>
      <c r="E25" s="372" t="s">
        <v>569</v>
      </c>
    </row>
    <row r="26" spans="1:5" ht="4.5" customHeight="1"/>
    <row r="27" spans="1:5" ht="19.5" customHeight="1">
      <c r="A27" s="405" t="s">
        <v>568</v>
      </c>
    </row>
    <row r="28" spans="1:5" ht="23.25" customHeight="1">
      <c r="B28" s="1028" t="s">
        <v>562</v>
      </c>
      <c r="C28" s="1029"/>
      <c r="D28" s="404" t="s">
        <v>561</v>
      </c>
      <c r="E28" s="404" t="s">
        <v>213</v>
      </c>
    </row>
    <row r="29" spans="1:5" ht="24.75" customHeight="1">
      <c r="B29" s="1024" t="s">
        <v>567</v>
      </c>
      <c r="C29" s="1025"/>
      <c r="D29" s="403"/>
      <c r="E29" s="402" t="s">
        <v>566</v>
      </c>
    </row>
    <row r="30" spans="1:5" ht="24.75" customHeight="1">
      <c r="B30" s="402" t="s">
        <v>565</v>
      </c>
      <c r="C30" s="402"/>
      <c r="D30" s="403"/>
      <c r="E30" s="402" t="s">
        <v>564</v>
      </c>
    </row>
  </sheetData>
  <mergeCells count="92">
    <mergeCell ref="B2:E2"/>
    <mergeCell ref="IO4:IQ4"/>
    <mergeCell ref="HT4:HV4"/>
    <mergeCell ref="GM4:GO4"/>
    <mergeCell ref="GP4:GR4"/>
    <mergeCell ref="GS4:GU4"/>
    <mergeCell ref="GV4:GX4"/>
    <mergeCell ref="IL4:IN4"/>
    <mergeCell ref="HE4:HG4"/>
    <mergeCell ref="HH4:HJ4"/>
    <mergeCell ref="HK4:HM4"/>
    <mergeCell ref="HN4:HP4"/>
    <mergeCell ref="HQ4:HS4"/>
    <mergeCell ref="HW4:HY4"/>
    <mergeCell ref="HZ4:IB4"/>
    <mergeCell ref="GG4:GI4"/>
    <mergeCell ref="FR4:FT4"/>
    <mergeCell ref="IR4:IT4"/>
    <mergeCell ref="IU4:IW4"/>
    <mergeCell ref="IC4:IE4"/>
    <mergeCell ref="IF4:IH4"/>
    <mergeCell ref="II4:IK4"/>
    <mergeCell ref="GY4:HA4"/>
    <mergeCell ref="HB4:HD4"/>
    <mergeCell ref="FU4:FW4"/>
    <mergeCell ref="FX4:FZ4"/>
    <mergeCell ref="GA4:GC4"/>
    <mergeCell ref="GD4:GF4"/>
    <mergeCell ref="GJ4:GL4"/>
    <mergeCell ref="FC4:FE4"/>
    <mergeCell ref="FF4:FH4"/>
    <mergeCell ref="FI4:FK4"/>
    <mergeCell ref="FL4:FN4"/>
    <mergeCell ref="FO4:FQ4"/>
    <mergeCell ref="EQ4:ES4"/>
    <mergeCell ref="ET4:EV4"/>
    <mergeCell ref="EW4:EY4"/>
    <mergeCell ref="EZ4:FB4"/>
    <mergeCell ref="DS4:DU4"/>
    <mergeCell ref="DV4:DX4"/>
    <mergeCell ref="DY4:EA4"/>
    <mergeCell ref="EB4:ED4"/>
    <mergeCell ref="EE4:EG4"/>
    <mergeCell ref="EH4:EJ4"/>
    <mergeCell ref="EK4:EM4"/>
    <mergeCell ref="EN4:EP4"/>
    <mergeCell ref="BZ4:CB4"/>
    <mergeCell ref="CC4:CE4"/>
    <mergeCell ref="DP4:DR4"/>
    <mergeCell ref="CI4:CK4"/>
    <mergeCell ref="CL4:CN4"/>
    <mergeCell ref="CO4:CQ4"/>
    <mergeCell ref="CR4:CT4"/>
    <mergeCell ref="CU4:CW4"/>
    <mergeCell ref="CX4:CZ4"/>
    <mergeCell ref="DA4:DC4"/>
    <mergeCell ref="CF4:CH4"/>
    <mergeCell ref="DD4:DF4"/>
    <mergeCell ref="DG4:DI4"/>
    <mergeCell ref="DJ4:DL4"/>
    <mergeCell ref="DM4:DO4"/>
    <mergeCell ref="BN4:BP4"/>
    <mergeCell ref="BQ4:BS4"/>
    <mergeCell ref="BT4:BV4"/>
    <mergeCell ref="BW4:BY4"/>
    <mergeCell ref="AD4:AF4"/>
    <mergeCell ref="AG4:AI4"/>
    <mergeCell ref="AJ4:AL4"/>
    <mergeCell ref="AM4:AO4"/>
    <mergeCell ref="AP4:AR4"/>
    <mergeCell ref="AS4:AU4"/>
    <mergeCell ref="AY4:BA4"/>
    <mergeCell ref="BB4:BD4"/>
    <mergeCell ref="BE4:BG4"/>
    <mergeCell ref="BH4:BJ4"/>
    <mergeCell ref="BK4:BM4"/>
    <mergeCell ref="B3:E3"/>
    <mergeCell ref="B29:C29"/>
    <mergeCell ref="AV4:AX4"/>
    <mergeCell ref="I4:K4"/>
    <mergeCell ref="L4:N4"/>
    <mergeCell ref="O4:Q4"/>
    <mergeCell ref="R4:T4"/>
    <mergeCell ref="U4:W4"/>
    <mergeCell ref="X4:Z4"/>
    <mergeCell ref="AA4:AC4"/>
    <mergeCell ref="B17:C17"/>
    <mergeCell ref="B21:C21"/>
    <mergeCell ref="B28:C28"/>
    <mergeCell ref="B6:C6"/>
    <mergeCell ref="D14:D15"/>
    <mergeCell ref="B16:C16"/>
  </mergeCells>
  <phoneticPr fontId="4"/>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97"/>
  <sheetViews>
    <sheetView view="pageBreakPreview" zoomScale="55" zoomScaleNormal="100" zoomScaleSheetLayoutView="55" workbookViewId="0">
      <selection activeCell="D19" sqref="D19"/>
    </sheetView>
  </sheetViews>
  <sheetFormatPr defaultColWidth="9" defaultRowHeight="13.5"/>
  <cols>
    <col min="1" max="1" width="17.5" style="534" customWidth="1"/>
    <col min="2" max="2" width="20.875" style="534" customWidth="1"/>
    <col min="3" max="3" width="27.125" style="534" customWidth="1"/>
    <col min="4" max="4" width="51.75" style="535" customWidth="1"/>
    <col min="5" max="5" width="17.125" style="534" bestFit="1" customWidth="1"/>
    <col min="6" max="6" width="95.5" style="534" customWidth="1"/>
    <col min="7" max="16384" width="9" style="534"/>
  </cols>
  <sheetData>
    <row r="1" spans="1:6" ht="31.5" customHeight="1">
      <c r="A1" s="2093" t="s">
        <v>970</v>
      </c>
      <c r="B1" s="2093"/>
      <c r="C1" s="2093"/>
      <c r="D1" s="2093"/>
      <c r="E1" s="2093"/>
      <c r="F1" s="2093"/>
    </row>
    <row r="2" spans="1:6" ht="22.5" customHeight="1"/>
    <row r="3" spans="1:6" ht="19.5" customHeight="1">
      <c r="B3" s="548"/>
      <c r="D3" s="552"/>
      <c r="E3" s="583" t="s">
        <v>969</v>
      </c>
    </row>
    <row r="4" spans="1:6" ht="19.5" customHeight="1">
      <c r="B4" s="582"/>
      <c r="D4" s="552" t="s">
        <v>307</v>
      </c>
      <c r="E4" s="581">
        <v>200</v>
      </c>
    </row>
    <row r="5" spans="1:6" ht="19.5" customHeight="1">
      <c r="B5" s="582"/>
      <c r="D5" s="552" t="s">
        <v>968</v>
      </c>
      <c r="E5" s="581">
        <v>300</v>
      </c>
    </row>
    <row r="6" spans="1:6" ht="19.5" customHeight="1">
      <c r="A6" s="549" t="s">
        <v>967</v>
      </c>
      <c r="B6" s="536"/>
      <c r="C6" s="556"/>
      <c r="D6" s="571"/>
      <c r="E6" s="570"/>
      <c r="F6" s="536"/>
    </row>
    <row r="7" spans="1:6" ht="19.5" customHeight="1">
      <c r="A7" s="556" t="s">
        <v>966</v>
      </c>
      <c r="B7" s="536"/>
      <c r="C7" s="556"/>
      <c r="D7" s="571"/>
      <c r="E7" s="570"/>
      <c r="F7" s="536"/>
    </row>
    <row r="8" spans="1:6" ht="19.5" customHeight="1">
      <c r="A8" s="567" t="s">
        <v>295</v>
      </c>
      <c r="B8" s="2081" t="s">
        <v>761</v>
      </c>
      <c r="C8" s="2082"/>
      <c r="D8" s="544" t="s">
        <v>110</v>
      </c>
      <c r="E8" s="554" t="s">
        <v>759</v>
      </c>
      <c r="F8" s="567" t="s">
        <v>758</v>
      </c>
    </row>
    <row r="9" spans="1:6" ht="19.5" customHeight="1">
      <c r="A9" s="2094" t="s">
        <v>965</v>
      </c>
      <c r="B9" s="2095" t="s">
        <v>964</v>
      </c>
      <c r="C9" s="2055" t="s">
        <v>963</v>
      </c>
      <c r="D9" s="2097" t="s">
        <v>334</v>
      </c>
      <c r="E9" s="2099">
        <v>1</v>
      </c>
      <c r="F9" s="562" t="s">
        <v>962</v>
      </c>
    </row>
    <row r="10" spans="1:6" ht="19.5" customHeight="1">
      <c r="A10" s="2094"/>
      <c r="B10" s="2096"/>
      <c r="C10" s="2057"/>
      <c r="D10" s="2098"/>
      <c r="E10" s="2100"/>
      <c r="F10" s="576" t="s">
        <v>961</v>
      </c>
    </row>
    <row r="11" spans="1:6" ht="19.5" customHeight="1">
      <c r="A11" s="2094"/>
      <c r="B11" s="2096"/>
      <c r="C11" s="558" t="s">
        <v>189</v>
      </c>
      <c r="D11" s="579" t="s">
        <v>890</v>
      </c>
      <c r="E11" s="577">
        <v>2</v>
      </c>
      <c r="F11" s="559" t="s">
        <v>890</v>
      </c>
    </row>
    <row r="12" spans="1:6" ht="40.5" customHeight="1">
      <c r="A12" s="2094"/>
      <c r="B12" s="2101" t="s">
        <v>128</v>
      </c>
      <c r="C12" s="2102"/>
      <c r="D12" s="558" t="s">
        <v>960</v>
      </c>
      <c r="E12" s="577">
        <v>3</v>
      </c>
      <c r="F12" s="580" t="s">
        <v>959</v>
      </c>
    </row>
    <row r="13" spans="1:6" ht="19.5" customHeight="1">
      <c r="A13" s="2094"/>
      <c r="B13" s="2079" t="s">
        <v>195</v>
      </c>
      <c r="C13" s="2067" t="s">
        <v>958</v>
      </c>
      <c r="D13" s="579" t="s">
        <v>957</v>
      </c>
      <c r="E13" s="577">
        <v>4</v>
      </c>
      <c r="F13" s="559" t="s">
        <v>956</v>
      </c>
    </row>
    <row r="14" spans="1:6" ht="19.5" customHeight="1">
      <c r="A14" s="2094"/>
      <c r="B14" s="2096"/>
      <c r="C14" s="2068"/>
      <c r="D14" s="2105" t="s">
        <v>955</v>
      </c>
      <c r="E14" s="2099">
        <v>5</v>
      </c>
      <c r="F14" s="562" t="s">
        <v>954</v>
      </c>
    </row>
    <row r="15" spans="1:6" ht="19.5" customHeight="1">
      <c r="A15" s="2094"/>
      <c r="B15" s="2096"/>
      <c r="C15" s="2068"/>
      <c r="D15" s="2106"/>
      <c r="E15" s="2100"/>
      <c r="F15" s="576" t="s">
        <v>953</v>
      </c>
    </row>
    <row r="16" spans="1:6" ht="19.5" customHeight="1">
      <c r="A16" s="2094"/>
      <c r="B16" s="2096"/>
      <c r="C16" s="2068"/>
      <c r="D16" s="2097" t="s">
        <v>952</v>
      </c>
      <c r="E16" s="2099">
        <v>6</v>
      </c>
      <c r="F16" s="564" t="s">
        <v>951</v>
      </c>
    </row>
    <row r="17" spans="1:6" ht="19.5" customHeight="1">
      <c r="A17" s="2094"/>
      <c r="B17" s="2096"/>
      <c r="C17" s="2068"/>
      <c r="D17" s="2098"/>
      <c r="E17" s="2100"/>
      <c r="F17" s="561" t="s">
        <v>950</v>
      </c>
    </row>
    <row r="18" spans="1:6" ht="19.5" customHeight="1">
      <c r="A18" s="2094"/>
      <c r="B18" s="2096"/>
      <c r="C18" s="2068"/>
      <c r="D18" s="934" t="s">
        <v>1209</v>
      </c>
      <c r="E18" s="935">
        <v>100</v>
      </c>
      <c r="F18" s="936" t="s">
        <v>1209</v>
      </c>
    </row>
    <row r="19" spans="1:6" ht="19.5" customHeight="1">
      <c r="A19" s="2094"/>
      <c r="B19" s="2096"/>
      <c r="C19" s="2068"/>
      <c r="D19" s="934" t="s">
        <v>1210</v>
      </c>
      <c r="E19" s="935">
        <v>101</v>
      </c>
      <c r="F19" s="936" t="s">
        <v>1210</v>
      </c>
    </row>
    <row r="20" spans="1:6" ht="19.5" customHeight="1">
      <c r="A20" s="2094"/>
      <c r="B20" s="2096"/>
      <c r="C20" s="2069"/>
      <c r="D20" s="934" t="s">
        <v>1211</v>
      </c>
      <c r="E20" s="935">
        <v>102</v>
      </c>
      <c r="F20" s="936" t="s">
        <v>1211</v>
      </c>
    </row>
    <row r="21" spans="1:6" ht="19.5" customHeight="1">
      <c r="A21" s="2094"/>
      <c r="B21" s="2096"/>
      <c r="C21" s="2067" t="s">
        <v>949</v>
      </c>
      <c r="D21" s="2105" t="s">
        <v>948</v>
      </c>
      <c r="E21" s="2099">
        <v>7</v>
      </c>
      <c r="F21" s="562" t="s">
        <v>947</v>
      </c>
    </row>
    <row r="22" spans="1:6" ht="19.5" customHeight="1">
      <c r="A22" s="2094"/>
      <c r="B22" s="2096"/>
      <c r="C22" s="2068"/>
      <c r="D22" s="2106"/>
      <c r="E22" s="2100"/>
      <c r="F22" s="576" t="s">
        <v>946</v>
      </c>
    </row>
    <row r="23" spans="1:6" ht="19.5" customHeight="1">
      <c r="A23" s="2094"/>
      <c r="B23" s="2096"/>
      <c r="C23" s="2068"/>
      <c r="D23" s="2097" t="s">
        <v>945</v>
      </c>
      <c r="E23" s="2099">
        <v>8</v>
      </c>
      <c r="F23" s="564" t="s">
        <v>944</v>
      </c>
    </row>
    <row r="24" spans="1:6" ht="19.5" customHeight="1">
      <c r="A24" s="2094"/>
      <c r="B24" s="2096"/>
      <c r="C24" s="2068"/>
      <c r="D24" s="2098"/>
      <c r="E24" s="2100"/>
      <c r="F24" s="561" t="s">
        <v>943</v>
      </c>
    </row>
    <row r="25" spans="1:6" ht="19.5" customHeight="1">
      <c r="A25" s="2094"/>
      <c r="B25" s="2096"/>
      <c r="C25" s="2068"/>
      <c r="D25" s="2097" t="s">
        <v>942</v>
      </c>
      <c r="E25" s="2099">
        <v>9</v>
      </c>
      <c r="F25" s="562" t="s">
        <v>941</v>
      </c>
    </row>
    <row r="26" spans="1:6" ht="19.5" customHeight="1">
      <c r="A26" s="2094"/>
      <c r="B26" s="2096"/>
      <c r="C26" s="2068"/>
      <c r="D26" s="2104"/>
      <c r="E26" s="2107"/>
      <c r="F26" s="563" t="s">
        <v>940</v>
      </c>
    </row>
    <row r="27" spans="1:6" ht="19.5" customHeight="1">
      <c r="A27" s="2094"/>
      <c r="B27" s="2096"/>
      <c r="C27" s="2068"/>
      <c r="D27" s="2098"/>
      <c r="E27" s="2100"/>
      <c r="F27" s="576" t="s">
        <v>926</v>
      </c>
    </row>
    <row r="28" spans="1:6" ht="19.5" customHeight="1">
      <c r="A28" s="2094"/>
      <c r="B28" s="2096"/>
      <c r="C28" s="2068"/>
      <c r="D28" s="937" t="s">
        <v>1209</v>
      </c>
      <c r="E28" s="938">
        <v>103</v>
      </c>
      <c r="F28" s="936" t="s">
        <v>1209</v>
      </c>
    </row>
    <row r="29" spans="1:6" ht="19.5" customHeight="1">
      <c r="A29" s="2094"/>
      <c r="B29" s="2096"/>
      <c r="C29" s="2068"/>
      <c r="D29" s="937" t="s">
        <v>1210</v>
      </c>
      <c r="E29" s="938">
        <v>104</v>
      </c>
      <c r="F29" s="936" t="s">
        <v>1210</v>
      </c>
    </row>
    <row r="30" spans="1:6" ht="19.5" customHeight="1">
      <c r="A30" s="2094"/>
      <c r="B30" s="2096"/>
      <c r="C30" s="2068"/>
      <c r="D30" s="937" t="s">
        <v>1212</v>
      </c>
      <c r="E30" s="938">
        <v>105</v>
      </c>
      <c r="F30" s="936" t="s">
        <v>1212</v>
      </c>
    </row>
    <row r="31" spans="1:6" ht="19.5" customHeight="1">
      <c r="A31" s="2094"/>
      <c r="B31" s="2096"/>
      <c r="C31" s="2069"/>
      <c r="D31" s="937" t="s">
        <v>1213</v>
      </c>
      <c r="E31" s="938">
        <v>106</v>
      </c>
      <c r="F31" s="936" t="s">
        <v>1213</v>
      </c>
    </row>
    <row r="32" spans="1:6" ht="19.5" customHeight="1">
      <c r="A32" s="2094"/>
      <c r="B32" s="2096"/>
      <c r="C32" s="2067" t="s">
        <v>939</v>
      </c>
      <c r="D32" s="578" t="s">
        <v>938</v>
      </c>
      <c r="E32" s="577">
        <v>10</v>
      </c>
      <c r="F32" s="559" t="s">
        <v>937</v>
      </c>
    </row>
    <row r="33" spans="1:6" ht="19.5" customHeight="1">
      <c r="A33" s="2094"/>
      <c r="B33" s="2096"/>
      <c r="C33" s="2068"/>
      <c r="D33" s="578" t="s">
        <v>936</v>
      </c>
      <c r="E33" s="577">
        <v>11</v>
      </c>
      <c r="F33" s="566" t="s">
        <v>935</v>
      </c>
    </row>
    <row r="34" spans="1:6" ht="19.5" customHeight="1">
      <c r="A34" s="2094"/>
      <c r="B34" s="2096"/>
      <c r="C34" s="2068"/>
      <c r="D34" s="578" t="s">
        <v>934</v>
      </c>
      <c r="E34" s="577">
        <v>12</v>
      </c>
      <c r="F34" s="559" t="s">
        <v>934</v>
      </c>
    </row>
    <row r="35" spans="1:6" ht="19.5" customHeight="1">
      <c r="A35" s="2094"/>
      <c r="B35" s="2096"/>
      <c r="C35" s="2068"/>
      <c r="D35" s="939" t="s">
        <v>1209</v>
      </c>
      <c r="E35" s="940">
        <v>107</v>
      </c>
      <c r="F35" s="936" t="s">
        <v>1209</v>
      </c>
    </row>
    <row r="36" spans="1:6" ht="19.5" customHeight="1">
      <c r="A36" s="2094"/>
      <c r="B36" s="2096"/>
      <c r="C36" s="2069"/>
      <c r="D36" s="939" t="s">
        <v>1210</v>
      </c>
      <c r="E36" s="940">
        <v>108</v>
      </c>
      <c r="F36" s="936" t="s">
        <v>1210</v>
      </c>
    </row>
    <row r="37" spans="1:6" ht="19.5" customHeight="1">
      <c r="A37" s="2094"/>
      <c r="B37" s="2096"/>
      <c r="C37" s="2076" t="s">
        <v>47</v>
      </c>
      <c r="D37" s="578" t="s">
        <v>933</v>
      </c>
      <c r="E37" s="577">
        <v>13</v>
      </c>
      <c r="F37" s="566" t="s">
        <v>932</v>
      </c>
    </row>
    <row r="38" spans="1:6" ht="19.5" customHeight="1">
      <c r="A38" s="2094"/>
      <c r="B38" s="2096"/>
      <c r="C38" s="2077"/>
      <c r="D38" s="578" t="s">
        <v>931</v>
      </c>
      <c r="E38" s="577">
        <v>14</v>
      </c>
      <c r="F38" s="559" t="s">
        <v>930</v>
      </c>
    </row>
    <row r="39" spans="1:6" ht="19.5" customHeight="1">
      <c r="A39" s="2094"/>
      <c r="B39" s="2096"/>
      <c r="C39" s="2077"/>
      <c r="D39" s="2097" t="s">
        <v>929</v>
      </c>
      <c r="E39" s="2099">
        <v>15</v>
      </c>
      <c r="F39" s="562" t="s">
        <v>928</v>
      </c>
    </row>
    <row r="40" spans="1:6" ht="19.5" customHeight="1">
      <c r="A40" s="2094"/>
      <c r="B40" s="2096"/>
      <c r="C40" s="2077"/>
      <c r="D40" s="2104"/>
      <c r="E40" s="2107"/>
      <c r="F40" s="563" t="s">
        <v>927</v>
      </c>
    </row>
    <row r="41" spans="1:6" ht="19.5" customHeight="1">
      <c r="A41" s="2094"/>
      <c r="B41" s="2096"/>
      <c r="C41" s="2077"/>
      <c r="D41" s="2104"/>
      <c r="E41" s="2107"/>
      <c r="F41" s="563" t="s">
        <v>926</v>
      </c>
    </row>
    <row r="42" spans="1:6" ht="19.5" customHeight="1">
      <c r="A42" s="2094"/>
      <c r="B42" s="2096"/>
      <c r="C42" s="2078"/>
      <c r="D42" s="2098"/>
      <c r="E42" s="2100"/>
      <c r="F42" s="576" t="s">
        <v>925</v>
      </c>
    </row>
    <row r="43" spans="1:6" ht="19.5" customHeight="1">
      <c r="A43" s="2094"/>
      <c r="B43" s="2096"/>
      <c r="C43" s="2067" t="s">
        <v>144</v>
      </c>
      <c r="D43" s="2105" t="s">
        <v>924</v>
      </c>
      <c r="E43" s="2052">
        <v>16</v>
      </c>
      <c r="F43" s="564" t="s">
        <v>923</v>
      </c>
    </row>
    <row r="44" spans="1:6" ht="19.5" customHeight="1">
      <c r="A44" s="2094"/>
      <c r="B44" s="2103"/>
      <c r="C44" s="2069"/>
      <c r="D44" s="2106"/>
      <c r="E44" s="2054"/>
      <c r="F44" s="561" t="s">
        <v>922</v>
      </c>
    </row>
    <row r="45" spans="1:6" ht="15" customHeight="1">
      <c r="B45" s="575"/>
      <c r="C45" s="575"/>
      <c r="D45" s="574"/>
      <c r="E45" s="573"/>
    </row>
    <row r="46" spans="1:6" ht="15" customHeight="1">
      <c r="A46" s="556" t="s">
        <v>921</v>
      </c>
      <c r="B46" s="536"/>
      <c r="C46" s="572"/>
      <c r="D46" s="571"/>
      <c r="E46" s="570"/>
      <c r="F46" s="536"/>
    </row>
    <row r="47" spans="1:6" ht="19.5" customHeight="1">
      <c r="A47" s="567" t="s">
        <v>295</v>
      </c>
      <c r="B47" s="2081" t="s">
        <v>761</v>
      </c>
      <c r="C47" s="2082"/>
      <c r="D47" s="544" t="s">
        <v>110</v>
      </c>
      <c r="E47" s="554" t="s">
        <v>759</v>
      </c>
      <c r="F47" s="567" t="s">
        <v>758</v>
      </c>
    </row>
    <row r="48" spans="1:6" ht="19.5" customHeight="1">
      <c r="A48" s="2058" t="s">
        <v>920</v>
      </c>
      <c r="B48" s="2101" t="s">
        <v>919</v>
      </c>
      <c r="C48" s="2102"/>
      <c r="D48" s="568" t="s">
        <v>918</v>
      </c>
      <c r="E48" s="551">
        <v>17</v>
      </c>
      <c r="F48" s="559" t="s">
        <v>917</v>
      </c>
    </row>
    <row r="49" spans="1:6" ht="19.5" customHeight="1">
      <c r="A49" s="2058"/>
      <c r="B49" s="2101"/>
      <c r="C49" s="2102"/>
      <c r="D49" s="568" t="s">
        <v>916</v>
      </c>
      <c r="E49" s="551">
        <v>18</v>
      </c>
      <c r="F49" s="559" t="s">
        <v>915</v>
      </c>
    </row>
    <row r="50" spans="1:6" ht="19.5" customHeight="1">
      <c r="A50" s="2058"/>
      <c r="B50" s="2101"/>
      <c r="C50" s="2102"/>
      <c r="D50" s="568" t="s">
        <v>914</v>
      </c>
      <c r="E50" s="551">
        <v>19</v>
      </c>
      <c r="F50" s="559" t="s">
        <v>913</v>
      </c>
    </row>
    <row r="51" spans="1:6" ht="19.5" customHeight="1">
      <c r="A51" s="2058"/>
      <c r="B51" s="2101"/>
      <c r="C51" s="2102"/>
      <c r="D51" s="568" t="s">
        <v>912</v>
      </c>
      <c r="E51" s="551">
        <v>20</v>
      </c>
      <c r="F51" s="569" t="s">
        <v>911</v>
      </c>
    </row>
    <row r="52" spans="1:6" ht="19.5" customHeight="1">
      <c r="A52" s="2058"/>
      <c r="B52" s="2101"/>
      <c r="C52" s="2102"/>
      <c r="D52" s="568" t="s">
        <v>910</v>
      </c>
      <c r="E52" s="551">
        <v>21</v>
      </c>
      <c r="F52" s="559" t="s">
        <v>909</v>
      </c>
    </row>
    <row r="53" spans="1:6" ht="19.5" customHeight="1">
      <c r="A53" s="2058"/>
      <c r="B53" s="2101"/>
      <c r="C53" s="2102"/>
      <c r="D53" s="568" t="s">
        <v>908</v>
      </c>
      <c r="E53" s="551">
        <v>22</v>
      </c>
      <c r="F53" s="559" t="s">
        <v>907</v>
      </c>
    </row>
    <row r="54" spans="1:6" ht="19.5" customHeight="1">
      <c r="A54" s="2058"/>
      <c r="B54" s="2101"/>
      <c r="C54" s="2102"/>
      <c r="D54" s="568" t="s">
        <v>906</v>
      </c>
      <c r="E54" s="551">
        <v>23</v>
      </c>
      <c r="F54" s="550" t="s">
        <v>306</v>
      </c>
    </row>
    <row r="55" spans="1:6" ht="15" customHeight="1">
      <c r="B55" s="548"/>
      <c r="C55" s="548"/>
      <c r="D55" s="547"/>
      <c r="E55" s="546"/>
    </row>
    <row r="56" spans="1:6" ht="19.5" customHeight="1">
      <c r="A56" s="549" t="s">
        <v>905</v>
      </c>
      <c r="C56" s="548"/>
      <c r="D56" s="547"/>
      <c r="E56" s="546"/>
    </row>
    <row r="57" spans="1:6" ht="19.5" customHeight="1">
      <c r="A57" s="556" t="s">
        <v>904</v>
      </c>
      <c r="C57" s="548"/>
      <c r="D57" s="547"/>
      <c r="E57" s="546"/>
    </row>
    <row r="58" spans="1:6" ht="18.75">
      <c r="A58" s="567" t="s">
        <v>295</v>
      </c>
      <c r="B58" s="2081" t="s">
        <v>761</v>
      </c>
      <c r="C58" s="2082"/>
      <c r="D58" s="544" t="s">
        <v>110</v>
      </c>
      <c r="E58" s="554" t="s">
        <v>759</v>
      </c>
      <c r="F58" s="567" t="s">
        <v>758</v>
      </c>
    </row>
    <row r="59" spans="1:6" ht="18.75" customHeight="1">
      <c r="A59" s="2058" t="s">
        <v>780</v>
      </c>
      <c r="B59" s="2079" t="s">
        <v>175</v>
      </c>
      <c r="C59" s="2079" t="s">
        <v>903</v>
      </c>
      <c r="D59" s="2055" t="s">
        <v>902</v>
      </c>
      <c r="E59" s="2073">
        <v>24</v>
      </c>
      <c r="F59" s="566" t="s">
        <v>901</v>
      </c>
    </row>
    <row r="60" spans="1:6" ht="18.75" customHeight="1">
      <c r="A60" s="2058"/>
      <c r="B60" s="2092"/>
      <c r="C60" s="2092"/>
      <c r="D60" s="2057"/>
      <c r="E60" s="2075"/>
      <c r="F60" s="561" t="s">
        <v>900</v>
      </c>
    </row>
    <row r="61" spans="1:6" ht="18.75" customHeight="1">
      <c r="A61" s="2058"/>
      <c r="B61" s="2092"/>
      <c r="C61" s="2092"/>
      <c r="D61" s="2108" t="s">
        <v>899</v>
      </c>
      <c r="E61" s="2073">
        <v>25</v>
      </c>
      <c r="F61" s="566" t="s">
        <v>898</v>
      </c>
    </row>
    <row r="62" spans="1:6" ht="18.75" customHeight="1">
      <c r="A62" s="2058"/>
      <c r="B62" s="2092"/>
      <c r="C62" s="2092"/>
      <c r="D62" s="2109"/>
      <c r="E62" s="2075"/>
      <c r="F62" s="561" t="s">
        <v>897</v>
      </c>
    </row>
    <row r="63" spans="1:6" ht="18.75" customHeight="1">
      <c r="A63" s="2058"/>
      <c r="B63" s="2092"/>
      <c r="C63" s="2092"/>
      <c r="D63" s="2055" t="s">
        <v>896</v>
      </c>
      <c r="E63" s="2073">
        <v>26</v>
      </c>
      <c r="F63" s="566" t="s">
        <v>895</v>
      </c>
    </row>
    <row r="64" spans="1:6" ht="18.75" customHeight="1">
      <c r="A64" s="2058"/>
      <c r="B64" s="2092"/>
      <c r="C64" s="2092"/>
      <c r="D64" s="2057"/>
      <c r="E64" s="2075"/>
      <c r="F64" s="561" t="s">
        <v>894</v>
      </c>
    </row>
    <row r="65" spans="1:6" ht="18.75" customHeight="1">
      <c r="A65" s="2058"/>
      <c r="B65" s="2092"/>
      <c r="C65" s="2092"/>
      <c r="D65" s="2055" t="s">
        <v>893</v>
      </c>
      <c r="E65" s="2073">
        <v>27</v>
      </c>
      <c r="F65" s="566" t="s">
        <v>892</v>
      </c>
    </row>
    <row r="66" spans="1:6" ht="18.75" customHeight="1">
      <c r="A66" s="2058"/>
      <c r="B66" s="2092"/>
      <c r="C66" s="2080"/>
      <c r="D66" s="2057"/>
      <c r="E66" s="2075"/>
      <c r="F66" s="561" t="s">
        <v>891</v>
      </c>
    </row>
    <row r="67" spans="1:6" ht="18.75" customHeight="1">
      <c r="A67" s="2058"/>
      <c r="B67" s="2092"/>
      <c r="C67" s="557" t="s">
        <v>189</v>
      </c>
      <c r="D67" s="565" t="s">
        <v>890</v>
      </c>
      <c r="E67" s="551">
        <v>28</v>
      </c>
      <c r="F67" s="559" t="s">
        <v>890</v>
      </c>
    </row>
    <row r="68" spans="1:6" ht="18.75" customHeight="1">
      <c r="A68" s="2058"/>
      <c r="B68" s="2089" t="s">
        <v>128</v>
      </c>
      <c r="C68" s="2076"/>
      <c r="D68" s="2055" t="s">
        <v>889</v>
      </c>
      <c r="E68" s="2073">
        <v>29</v>
      </c>
      <c r="F68" s="564" t="s">
        <v>888</v>
      </c>
    </row>
    <row r="69" spans="1:6" ht="18.75" customHeight="1">
      <c r="A69" s="2058"/>
      <c r="B69" s="2090"/>
      <c r="C69" s="2077"/>
      <c r="D69" s="2056"/>
      <c r="E69" s="2074"/>
      <c r="F69" s="563" t="s">
        <v>887</v>
      </c>
    </row>
    <row r="70" spans="1:6" ht="37.5">
      <c r="A70" s="2058"/>
      <c r="B70" s="2091"/>
      <c r="C70" s="2078"/>
      <c r="D70" s="2057"/>
      <c r="E70" s="2075"/>
      <c r="F70" s="561" t="s">
        <v>886</v>
      </c>
    </row>
    <row r="71" spans="1:6" ht="18.75" customHeight="1">
      <c r="A71" s="2058"/>
      <c r="B71" s="2079" t="s">
        <v>195</v>
      </c>
      <c r="C71" s="2076" t="s">
        <v>349</v>
      </c>
      <c r="D71" s="2055" t="s">
        <v>885</v>
      </c>
      <c r="E71" s="2073">
        <v>30</v>
      </c>
      <c r="F71" s="564" t="s">
        <v>884</v>
      </c>
    </row>
    <row r="72" spans="1:6" ht="18.75" customHeight="1">
      <c r="A72" s="2058"/>
      <c r="B72" s="2092"/>
      <c r="C72" s="2077"/>
      <c r="D72" s="2056"/>
      <c r="E72" s="2074"/>
      <c r="F72" s="563" t="s">
        <v>883</v>
      </c>
    </row>
    <row r="73" spans="1:6" ht="18.75" customHeight="1">
      <c r="A73" s="2058"/>
      <c r="B73" s="2092"/>
      <c r="C73" s="2077"/>
      <c r="D73" s="2056"/>
      <c r="E73" s="2074"/>
      <c r="F73" s="562" t="s">
        <v>882</v>
      </c>
    </row>
    <row r="74" spans="1:6" ht="18.75" customHeight="1">
      <c r="A74" s="2058"/>
      <c r="B74" s="2092"/>
      <c r="C74" s="2077"/>
      <c r="D74" s="2056"/>
      <c r="E74" s="2074"/>
      <c r="F74" s="563" t="s">
        <v>881</v>
      </c>
    </row>
    <row r="75" spans="1:6" ht="18.75" customHeight="1">
      <c r="A75" s="2058"/>
      <c r="B75" s="2092"/>
      <c r="C75" s="2077"/>
      <c r="D75" s="2056"/>
      <c r="E75" s="2074"/>
      <c r="F75" s="563" t="s">
        <v>880</v>
      </c>
    </row>
    <row r="76" spans="1:6" ht="18.75" customHeight="1">
      <c r="A76" s="2058"/>
      <c r="B76" s="2092"/>
      <c r="C76" s="2077"/>
      <c r="D76" s="2056"/>
      <c r="E76" s="2074"/>
      <c r="F76" s="563" t="s">
        <v>879</v>
      </c>
    </row>
    <row r="77" spans="1:6" ht="18.75" customHeight="1">
      <c r="A77" s="2058"/>
      <c r="B77" s="2092"/>
      <c r="C77" s="2078"/>
      <c r="D77" s="2057"/>
      <c r="E77" s="2075"/>
      <c r="F77" s="561" t="s">
        <v>878</v>
      </c>
    </row>
    <row r="78" spans="1:6" ht="18.75" customHeight="1">
      <c r="A78" s="2058"/>
      <c r="B78" s="2092"/>
      <c r="C78" s="2076" t="s">
        <v>45</v>
      </c>
      <c r="D78" s="2055" t="s">
        <v>877</v>
      </c>
      <c r="E78" s="2073">
        <v>31</v>
      </c>
      <c r="F78" s="564" t="s">
        <v>876</v>
      </c>
    </row>
    <row r="79" spans="1:6" ht="18.75" customHeight="1">
      <c r="A79" s="2058"/>
      <c r="B79" s="2092"/>
      <c r="C79" s="2077"/>
      <c r="D79" s="2056"/>
      <c r="E79" s="2074"/>
      <c r="F79" s="563" t="s">
        <v>875</v>
      </c>
    </row>
    <row r="80" spans="1:6" ht="18.75" customHeight="1">
      <c r="A80" s="2058"/>
      <c r="B80" s="2092"/>
      <c r="C80" s="2077"/>
      <c r="D80" s="2056"/>
      <c r="E80" s="2074"/>
      <c r="F80" s="563" t="s">
        <v>874</v>
      </c>
    </row>
    <row r="81" spans="1:6" ht="18.75" customHeight="1">
      <c r="A81" s="2058"/>
      <c r="B81" s="2092"/>
      <c r="C81" s="2077"/>
      <c r="D81" s="2056"/>
      <c r="E81" s="2074"/>
      <c r="F81" s="563" t="s">
        <v>873</v>
      </c>
    </row>
    <row r="82" spans="1:6" ht="18.75" customHeight="1">
      <c r="A82" s="2058"/>
      <c r="B82" s="2092"/>
      <c r="C82" s="2077"/>
      <c r="D82" s="2056"/>
      <c r="E82" s="2074"/>
      <c r="F82" s="563" t="s">
        <v>872</v>
      </c>
    </row>
    <row r="83" spans="1:6" ht="18.75" customHeight="1">
      <c r="A83" s="2058"/>
      <c r="B83" s="2092"/>
      <c r="C83" s="2077"/>
      <c r="D83" s="2056"/>
      <c r="E83" s="2074"/>
      <c r="F83" s="563" t="s">
        <v>871</v>
      </c>
    </row>
    <row r="84" spans="1:6" ht="18.75" customHeight="1">
      <c r="A84" s="2058"/>
      <c r="B84" s="2092"/>
      <c r="C84" s="2077"/>
      <c r="D84" s="2056"/>
      <c r="E84" s="2074"/>
      <c r="F84" s="563" t="s">
        <v>870</v>
      </c>
    </row>
    <row r="85" spans="1:6" ht="18.75" customHeight="1">
      <c r="A85" s="2058"/>
      <c r="B85" s="2092"/>
      <c r="C85" s="2077"/>
      <c r="D85" s="2056"/>
      <c r="E85" s="2074"/>
      <c r="F85" s="563" t="s">
        <v>869</v>
      </c>
    </row>
    <row r="86" spans="1:6" ht="18.75" customHeight="1">
      <c r="A86" s="2058"/>
      <c r="B86" s="2092"/>
      <c r="C86" s="2077"/>
      <c r="D86" s="2056"/>
      <c r="E86" s="2074"/>
      <c r="F86" s="563" t="s">
        <v>868</v>
      </c>
    </row>
    <row r="87" spans="1:6" ht="18.75" customHeight="1">
      <c r="A87" s="2058"/>
      <c r="B87" s="2092"/>
      <c r="C87" s="2077"/>
      <c r="D87" s="2056"/>
      <c r="E87" s="2074"/>
      <c r="F87" s="563" t="s">
        <v>867</v>
      </c>
    </row>
    <row r="88" spans="1:6" ht="18.75" customHeight="1">
      <c r="A88" s="2058"/>
      <c r="B88" s="2092"/>
      <c r="C88" s="2077"/>
      <c r="D88" s="2056"/>
      <c r="E88" s="2074"/>
      <c r="F88" s="563" t="s">
        <v>866</v>
      </c>
    </row>
    <row r="89" spans="1:6" ht="18.75" customHeight="1">
      <c r="A89" s="2058"/>
      <c r="B89" s="2092"/>
      <c r="C89" s="2077"/>
      <c r="D89" s="2056"/>
      <c r="E89" s="2074"/>
      <c r="F89" s="562" t="s">
        <v>865</v>
      </c>
    </row>
    <row r="90" spans="1:6" ht="18.75" customHeight="1">
      <c r="A90" s="2058"/>
      <c r="B90" s="2092"/>
      <c r="C90" s="2077"/>
      <c r="D90" s="2056"/>
      <c r="E90" s="2074"/>
      <c r="F90" s="563" t="s">
        <v>864</v>
      </c>
    </row>
    <row r="91" spans="1:6" ht="18.75" customHeight="1">
      <c r="A91" s="2058"/>
      <c r="B91" s="2092"/>
      <c r="C91" s="2077"/>
      <c r="D91" s="2056"/>
      <c r="E91" s="2074"/>
      <c r="F91" s="563" t="s">
        <v>863</v>
      </c>
    </row>
    <row r="92" spans="1:6" ht="18.75" customHeight="1">
      <c r="A92" s="2058"/>
      <c r="B92" s="2092"/>
      <c r="C92" s="2077"/>
      <c r="D92" s="2056"/>
      <c r="E92" s="2074"/>
      <c r="F92" s="563" t="s">
        <v>862</v>
      </c>
    </row>
    <row r="93" spans="1:6" ht="18.75" customHeight="1">
      <c r="A93" s="2058"/>
      <c r="B93" s="2092"/>
      <c r="C93" s="2078"/>
      <c r="D93" s="2057"/>
      <c r="E93" s="2075"/>
      <c r="F93" s="561" t="s">
        <v>844</v>
      </c>
    </row>
    <row r="94" spans="1:6" ht="18.75" customHeight="1">
      <c r="A94" s="2058"/>
      <c r="B94" s="2092"/>
      <c r="C94" s="2076" t="s">
        <v>46</v>
      </c>
      <c r="D94" s="2049" t="s">
        <v>861</v>
      </c>
      <c r="E94" s="2073">
        <v>32</v>
      </c>
      <c r="F94" s="564" t="s">
        <v>860</v>
      </c>
    </row>
    <row r="95" spans="1:6" ht="18.75" customHeight="1">
      <c r="A95" s="2058"/>
      <c r="B95" s="2092"/>
      <c r="C95" s="2077"/>
      <c r="D95" s="2050"/>
      <c r="E95" s="2074"/>
      <c r="F95" s="563" t="s">
        <v>859</v>
      </c>
    </row>
    <row r="96" spans="1:6" ht="18.75" customHeight="1">
      <c r="A96" s="2058"/>
      <c r="B96" s="2092"/>
      <c r="C96" s="2077"/>
      <c r="D96" s="2050"/>
      <c r="E96" s="2074"/>
      <c r="F96" s="563" t="s">
        <v>858</v>
      </c>
    </row>
    <row r="97" spans="1:6" ht="18.75" customHeight="1">
      <c r="A97" s="2058"/>
      <c r="B97" s="2092"/>
      <c r="C97" s="2077"/>
      <c r="D97" s="2050"/>
      <c r="E97" s="2074"/>
      <c r="F97" s="563" t="s">
        <v>857</v>
      </c>
    </row>
    <row r="98" spans="1:6" ht="18.75" customHeight="1">
      <c r="A98" s="2058"/>
      <c r="B98" s="2092"/>
      <c r="C98" s="2077"/>
      <c r="D98" s="2050"/>
      <c r="E98" s="2074"/>
      <c r="F98" s="562" t="s">
        <v>856</v>
      </c>
    </row>
    <row r="99" spans="1:6" ht="18.75" customHeight="1">
      <c r="A99" s="2058"/>
      <c r="B99" s="2092"/>
      <c r="C99" s="2077"/>
      <c r="D99" s="2050"/>
      <c r="E99" s="2074"/>
      <c r="F99" s="563" t="s">
        <v>855</v>
      </c>
    </row>
    <row r="100" spans="1:6" ht="18.75" customHeight="1">
      <c r="A100" s="2058"/>
      <c r="B100" s="2092"/>
      <c r="C100" s="2077"/>
      <c r="D100" s="2050"/>
      <c r="E100" s="2074"/>
      <c r="F100" s="563" t="s">
        <v>854</v>
      </c>
    </row>
    <row r="101" spans="1:6" ht="18.75" customHeight="1">
      <c r="A101" s="2058"/>
      <c r="B101" s="2092"/>
      <c r="C101" s="2078"/>
      <c r="D101" s="2051"/>
      <c r="E101" s="2075"/>
      <c r="F101" s="561" t="s">
        <v>853</v>
      </c>
    </row>
    <row r="102" spans="1:6" ht="18.75" customHeight="1">
      <c r="A102" s="2058"/>
      <c r="B102" s="2092"/>
      <c r="C102" s="2079" t="s">
        <v>47</v>
      </c>
      <c r="D102" s="2049" t="s">
        <v>852</v>
      </c>
      <c r="E102" s="2073">
        <v>33</v>
      </c>
      <c r="F102" s="564" t="s">
        <v>851</v>
      </c>
    </row>
    <row r="103" spans="1:6" ht="18.75" customHeight="1">
      <c r="A103" s="2058"/>
      <c r="B103" s="2092"/>
      <c r="C103" s="2092"/>
      <c r="D103" s="2050"/>
      <c r="E103" s="2074"/>
      <c r="F103" s="563" t="s">
        <v>850</v>
      </c>
    </row>
    <row r="104" spans="1:6" ht="18.75" customHeight="1">
      <c r="A104" s="2058"/>
      <c r="B104" s="2092"/>
      <c r="C104" s="2092"/>
      <c r="D104" s="2050"/>
      <c r="E104" s="2074"/>
      <c r="F104" s="563" t="s">
        <v>849</v>
      </c>
    </row>
    <row r="105" spans="1:6" ht="18.75" customHeight="1">
      <c r="A105" s="2058"/>
      <c r="B105" s="2092"/>
      <c r="C105" s="2092"/>
      <c r="D105" s="2050"/>
      <c r="E105" s="2074"/>
      <c r="F105" s="563" t="s">
        <v>848</v>
      </c>
    </row>
    <row r="106" spans="1:6" ht="18.75" customHeight="1">
      <c r="A106" s="2058"/>
      <c r="B106" s="2092"/>
      <c r="C106" s="2092"/>
      <c r="D106" s="2050"/>
      <c r="E106" s="2074"/>
      <c r="F106" s="563" t="s">
        <v>847</v>
      </c>
    </row>
    <row r="107" spans="1:6" ht="18.75" customHeight="1">
      <c r="A107" s="2058"/>
      <c r="B107" s="2092"/>
      <c r="C107" s="2092"/>
      <c r="D107" s="2050"/>
      <c r="E107" s="2074"/>
      <c r="F107" s="563" t="s">
        <v>846</v>
      </c>
    </row>
    <row r="108" spans="1:6" ht="18.75" customHeight="1">
      <c r="A108" s="2058"/>
      <c r="B108" s="2092"/>
      <c r="C108" s="2092"/>
      <c r="D108" s="2050"/>
      <c r="E108" s="2074"/>
      <c r="F108" s="562" t="s">
        <v>845</v>
      </c>
    </row>
    <row r="109" spans="1:6" ht="18.75" customHeight="1">
      <c r="A109" s="2058"/>
      <c r="B109" s="2080"/>
      <c r="C109" s="2080"/>
      <c r="D109" s="2051"/>
      <c r="E109" s="2075"/>
      <c r="F109" s="561" t="s">
        <v>844</v>
      </c>
    </row>
    <row r="110" spans="1:6" ht="15" customHeight="1">
      <c r="B110" s="548"/>
      <c r="C110" s="548"/>
      <c r="D110" s="547"/>
      <c r="E110" s="546"/>
    </row>
    <row r="111" spans="1:6" ht="19.5" customHeight="1">
      <c r="A111" s="556" t="s">
        <v>843</v>
      </c>
      <c r="C111" s="548"/>
      <c r="D111" s="560"/>
      <c r="E111" s="546"/>
    </row>
    <row r="112" spans="1:6" ht="19.5" customHeight="1">
      <c r="A112" s="2062" t="s">
        <v>295</v>
      </c>
      <c r="B112" s="2063" t="s">
        <v>761</v>
      </c>
      <c r="C112" s="2064"/>
      <c r="D112" s="2065" t="s">
        <v>760</v>
      </c>
      <c r="E112" s="2060" t="s">
        <v>759</v>
      </c>
      <c r="F112" s="2062" t="s">
        <v>758</v>
      </c>
    </row>
    <row r="113" spans="1:6" ht="19.5" customHeight="1">
      <c r="A113" s="2062"/>
      <c r="B113" s="545"/>
      <c r="C113" s="544" t="s">
        <v>757</v>
      </c>
      <c r="D113" s="2066"/>
      <c r="E113" s="2061"/>
      <c r="F113" s="2062"/>
    </row>
    <row r="114" spans="1:6" ht="18.75" customHeight="1">
      <c r="A114" s="2058" t="s">
        <v>780</v>
      </c>
      <c r="B114" s="2059" t="s">
        <v>189</v>
      </c>
      <c r="C114" s="552" t="s">
        <v>829</v>
      </c>
      <c r="D114" s="557" t="s">
        <v>842</v>
      </c>
      <c r="E114" s="551">
        <v>34</v>
      </c>
      <c r="F114" s="550" t="s">
        <v>841</v>
      </c>
    </row>
    <row r="115" spans="1:6" ht="18.75" customHeight="1">
      <c r="A115" s="2058"/>
      <c r="B115" s="2059"/>
      <c r="C115" s="2079" t="s">
        <v>840</v>
      </c>
      <c r="D115" s="2055" t="s">
        <v>839</v>
      </c>
      <c r="E115" s="2073">
        <v>35</v>
      </c>
      <c r="F115" s="538" t="s">
        <v>838</v>
      </c>
    </row>
    <row r="116" spans="1:6" ht="18.75" customHeight="1">
      <c r="A116" s="2058"/>
      <c r="B116" s="2059"/>
      <c r="C116" s="2080"/>
      <c r="D116" s="2057"/>
      <c r="E116" s="2075"/>
      <c r="F116" s="537" t="s">
        <v>837</v>
      </c>
    </row>
    <row r="117" spans="1:6" ht="38.25" customHeight="1">
      <c r="A117" s="2058"/>
      <c r="B117" s="2059"/>
      <c r="C117" s="552" t="s">
        <v>806</v>
      </c>
      <c r="D117" s="557" t="s">
        <v>836</v>
      </c>
      <c r="E117" s="551">
        <v>36</v>
      </c>
      <c r="F117" s="559" t="s">
        <v>835</v>
      </c>
    </row>
    <row r="118" spans="1:6" ht="18.75" customHeight="1">
      <c r="A118" s="2058"/>
      <c r="B118" s="2059"/>
      <c r="C118" s="2079" t="s">
        <v>796</v>
      </c>
      <c r="D118" s="2055" t="s">
        <v>834</v>
      </c>
      <c r="E118" s="2073">
        <v>37</v>
      </c>
      <c r="F118" s="538" t="s">
        <v>833</v>
      </c>
    </row>
    <row r="119" spans="1:6" ht="18.75" customHeight="1">
      <c r="A119" s="2058"/>
      <c r="B119" s="2059"/>
      <c r="C119" s="2080"/>
      <c r="D119" s="2057"/>
      <c r="E119" s="2075"/>
      <c r="F119" s="537" t="s">
        <v>832</v>
      </c>
    </row>
    <row r="120" spans="1:6" ht="18" customHeight="1">
      <c r="A120" s="2058"/>
      <c r="B120" s="2059"/>
      <c r="C120" s="552" t="s">
        <v>790</v>
      </c>
      <c r="D120" s="557" t="s">
        <v>831</v>
      </c>
      <c r="E120" s="551">
        <v>38</v>
      </c>
      <c r="F120" s="541" t="s">
        <v>830</v>
      </c>
    </row>
    <row r="121" spans="1:6" ht="18" customHeight="1">
      <c r="A121" s="2058"/>
      <c r="B121" s="2059" t="s">
        <v>195</v>
      </c>
      <c r="C121" s="2067" t="s">
        <v>829</v>
      </c>
      <c r="D121" s="557" t="s">
        <v>828</v>
      </c>
      <c r="E121" s="551">
        <v>39</v>
      </c>
      <c r="F121" s="550" t="s">
        <v>827</v>
      </c>
    </row>
    <row r="122" spans="1:6" ht="18" customHeight="1">
      <c r="A122" s="2058"/>
      <c r="B122" s="2059"/>
      <c r="C122" s="2068"/>
      <c r="D122" s="557" t="s">
        <v>826</v>
      </c>
      <c r="E122" s="551">
        <v>40</v>
      </c>
      <c r="F122" s="542" t="s">
        <v>825</v>
      </c>
    </row>
    <row r="123" spans="1:6" ht="18" customHeight="1">
      <c r="A123" s="2058"/>
      <c r="B123" s="2059"/>
      <c r="C123" s="2068"/>
      <c r="D123" s="2055" t="s">
        <v>824</v>
      </c>
      <c r="E123" s="2073">
        <v>41</v>
      </c>
      <c r="F123" s="538" t="s">
        <v>823</v>
      </c>
    </row>
    <row r="124" spans="1:6" ht="18" customHeight="1">
      <c r="A124" s="2058"/>
      <c r="B124" s="2059"/>
      <c r="C124" s="2068"/>
      <c r="D124" s="2056"/>
      <c r="E124" s="2074"/>
      <c r="F124" s="539" t="s">
        <v>822</v>
      </c>
    </row>
    <row r="125" spans="1:6" ht="18" customHeight="1">
      <c r="A125" s="2058"/>
      <c r="B125" s="2059"/>
      <c r="C125" s="2068"/>
      <c r="D125" s="2056"/>
      <c r="E125" s="2074"/>
      <c r="F125" s="539" t="s">
        <v>821</v>
      </c>
    </row>
    <row r="126" spans="1:6" ht="18" customHeight="1">
      <c r="A126" s="2058"/>
      <c r="B126" s="2059"/>
      <c r="C126" s="2068"/>
      <c r="D126" s="2056"/>
      <c r="E126" s="2074"/>
      <c r="F126" s="539" t="s">
        <v>820</v>
      </c>
    </row>
    <row r="127" spans="1:6" ht="18" customHeight="1">
      <c r="A127" s="2058"/>
      <c r="B127" s="2059"/>
      <c r="C127" s="2069"/>
      <c r="D127" s="2057"/>
      <c r="E127" s="2075"/>
      <c r="F127" s="537" t="s">
        <v>819</v>
      </c>
    </row>
    <row r="128" spans="1:6" ht="18" customHeight="1">
      <c r="A128" s="2058"/>
      <c r="B128" s="2059"/>
      <c r="C128" s="2067" t="s">
        <v>418</v>
      </c>
      <c r="D128" s="557" t="s">
        <v>818</v>
      </c>
      <c r="E128" s="551">
        <v>42</v>
      </c>
      <c r="F128" s="550" t="s">
        <v>817</v>
      </c>
    </row>
    <row r="129" spans="1:6" ht="18" customHeight="1">
      <c r="A129" s="2058"/>
      <c r="B129" s="2059"/>
      <c r="C129" s="2068"/>
      <c r="D129" s="2055" t="s">
        <v>816</v>
      </c>
      <c r="E129" s="2073">
        <v>43</v>
      </c>
      <c r="F129" s="538" t="s">
        <v>815</v>
      </c>
    </row>
    <row r="130" spans="1:6" ht="18" customHeight="1">
      <c r="A130" s="2058"/>
      <c r="B130" s="2059"/>
      <c r="C130" s="2068"/>
      <c r="D130" s="2056"/>
      <c r="E130" s="2074"/>
      <c r="F130" s="543" t="s">
        <v>814</v>
      </c>
    </row>
    <row r="131" spans="1:6" ht="18" customHeight="1">
      <c r="A131" s="2058"/>
      <c r="B131" s="2059"/>
      <c r="C131" s="2068"/>
      <c r="D131" s="2057"/>
      <c r="E131" s="2075"/>
      <c r="F131" s="537" t="s">
        <v>813</v>
      </c>
    </row>
    <row r="132" spans="1:6" ht="18" customHeight="1">
      <c r="A132" s="2058"/>
      <c r="B132" s="2059"/>
      <c r="C132" s="2068"/>
      <c r="D132" s="2055" t="s">
        <v>812</v>
      </c>
      <c r="E132" s="2073">
        <v>44</v>
      </c>
      <c r="F132" s="538" t="s">
        <v>811</v>
      </c>
    </row>
    <row r="133" spans="1:6" ht="18" customHeight="1">
      <c r="A133" s="2058"/>
      <c r="B133" s="2059"/>
      <c r="C133" s="2068"/>
      <c r="D133" s="2056"/>
      <c r="E133" s="2074"/>
      <c r="F133" s="539" t="s">
        <v>810</v>
      </c>
    </row>
    <row r="134" spans="1:6" ht="18" customHeight="1">
      <c r="A134" s="2058"/>
      <c r="B134" s="2059"/>
      <c r="C134" s="2068"/>
      <c r="D134" s="2056"/>
      <c r="E134" s="2074"/>
      <c r="F134" s="539" t="s">
        <v>809</v>
      </c>
    </row>
    <row r="135" spans="1:6" ht="18" customHeight="1">
      <c r="A135" s="2058"/>
      <c r="B135" s="2059"/>
      <c r="C135" s="2068"/>
      <c r="D135" s="2056"/>
      <c r="E135" s="2074"/>
      <c r="F135" s="539" t="s">
        <v>808</v>
      </c>
    </row>
    <row r="136" spans="1:6" ht="18" customHeight="1">
      <c r="A136" s="2058"/>
      <c r="B136" s="2059"/>
      <c r="C136" s="2069"/>
      <c r="D136" s="2057"/>
      <c r="E136" s="2075"/>
      <c r="F136" s="537" t="s">
        <v>807</v>
      </c>
    </row>
    <row r="137" spans="1:6" ht="18" customHeight="1">
      <c r="A137" s="2058"/>
      <c r="B137" s="2059"/>
      <c r="C137" s="2067" t="s">
        <v>806</v>
      </c>
      <c r="D137" s="2055" t="s">
        <v>805</v>
      </c>
      <c r="E137" s="2073">
        <v>45</v>
      </c>
      <c r="F137" s="538" t="s">
        <v>804</v>
      </c>
    </row>
    <row r="138" spans="1:6" ht="18" customHeight="1">
      <c r="A138" s="2058"/>
      <c r="B138" s="2059"/>
      <c r="C138" s="2068"/>
      <c r="D138" s="2057"/>
      <c r="E138" s="2075"/>
      <c r="F138" s="542" t="s">
        <v>803</v>
      </c>
    </row>
    <row r="139" spans="1:6" ht="18" customHeight="1">
      <c r="A139" s="2058"/>
      <c r="B139" s="2059"/>
      <c r="C139" s="2068"/>
      <c r="D139" s="557" t="s">
        <v>802</v>
      </c>
      <c r="E139" s="551">
        <v>46</v>
      </c>
      <c r="F139" s="550" t="s">
        <v>801</v>
      </c>
    </row>
    <row r="140" spans="1:6" ht="18" customHeight="1">
      <c r="A140" s="2058"/>
      <c r="B140" s="2059"/>
      <c r="C140" s="2068"/>
      <c r="D140" s="2055" t="s">
        <v>800</v>
      </c>
      <c r="E140" s="2073">
        <v>47</v>
      </c>
      <c r="F140" s="538" t="s">
        <v>799</v>
      </c>
    </row>
    <row r="141" spans="1:6" ht="18" customHeight="1">
      <c r="A141" s="2058"/>
      <c r="B141" s="2059"/>
      <c r="C141" s="2068"/>
      <c r="D141" s="2056"/>
      <c r="E141" s="2074"/>
      <c r="F141" s="539" t="s">
        <v>798</v>
      </c>
    </row>
    <row r="142" spans="1:6" ht="18" customHeight="1">
      <c r="A142" s="2058"/>
      <c r="B142" s="2059"/>
      <c r="C142" s="2069"/>
      <c r="D142" s="2057"/>
      <c r="E142" s="2075"/>
      <c r="F142" s="537" t="s">
        <v>797</v>
      </c>
    </row>
    <row r="143" spans="1:6" ht="18" customHeight="1">
      <c r="A143" s="2058"/>
      <c r="B143" s="2059"/>
      <c r="C143" s="2067" t="s">
        <v>796</v>
      </c>
      <c r="D143" s="557" t="s">
        <v>795</v>
      </c>
      <c r="E143" s="551">
        <v>48</v>
      </c>
      <c r="F143" s="550" t="s">
        <v>794</v>
      </c>
    </row>
    <row r="144" spans="1:6" ht="18" customHeight="1">
      <c r="A144" s="2058"/>
      <c r="B144" s="2059"/>
      <c r="C144" s="2068"/>
      <c r="D144" s="2055" t="s">
        <v>793</v>
      </c>
      <c r="E144" s="2073">
        <v>49</v>
      </c>
      <c r="F144" s="538" t="s">
        <v>792</v>
      </c>
    </row>
    <row r="145" spans="1:6" ht="18" customHeight="1">
      <c r="A145" s="2058"/>
      <c r="B145" s="2059"/>
      <c r="C145" s="2069"/>
      <c r="D145" s="2057"/>
      <c r="E145" s="2075"/>
      <c r="F145" s="537" t="s">
        <v>791</v>
      </c>
    </row>
    <row r="146" spans="1:6" ht="18" customHeight="1">
      <c r="A146" s="2058"/>
      <c r="B146" s="2059"/>
      <c r="C146" s="558" t="s">
        <v>790</v>
      </c>
      <c r="D146" s="557" t="s">
        <v>789</v>
      </c>
      <c r="E146" s="551">
        <v>50</v>
      </c>
      <c r="F146" s="550" t="s">
        <v>788</v>
      </c>
    </row>
    <row r="147" spans="1:6" ht="18" customHeight="1">
      <c r="A147" s="2058"/>
      <c r="B147" s="2083" t="s">
        <v>198</v>
      </c>
      <c r="C147" s="2084"/>
      <c r="D147" s="2049" t="s">
        <v>787</v>
      </c>
      <c r="E147" s="2073">
        <v>51</v>
      </c>
      <c r="F147" s="538" t="s">
        <v>763</v>
      </c>
    </row>
    <row r="148" spans="1:6" ht="18" customHeight="1">
      <c r="A148" s="2058"/>
      <c r="B148" s="2085"/>
      <c r="C148" s="2086"/>
      <c r="D148" s="2050"/>
      <c r="E148" s="2074"/>
      <c r="F148" s="539" t="s">
        <v>786</v>
      </c>
    </row>
    <row r="149" spans="1:6" ht="18" customHeight="1">
      <c r="A149" s="2058"/>
      <c r="B149" s="2085"/>
      <c r="C149" s="2086"/>
      <c r="D149" s="2050"/>
      <c r="E149" s="2074"/>
      <c r="F149" s="539" t="s">
        <v>785</v>
      </c>
    </row>
    <row r="150" spans="1:6" ht="18" customHeight="1">
      <c r="A150" s="2058"/>
      <c r="B150" s="2085"/>
      <c r="C150" s="2086"/>
      <c r="D150" s="2050"/>
      <c r="E150" s="2074"/>
      <c r="F150" s="539" t="s">
        <v>784</v>
      </c>
    </row>
    <row r="151" spans="1:6" ht="18" customHeight="1">
      <c r="A151" s="2058"/>
      <c r="B151" s="2085"/>
      <c r="C151" s="2086"/>
      <c r="D151" s="2050"/>
      <c r="E151" s="2074"/>
      <c r="F151" s="539" t="s">
        <v>783</v>
      </c>
    </row>
    <row r="152" spans="1:6" ht="18" customHeight="1">
      <c r="A152" s="2058"/>
      <c r="B152" s="2087"/>
      <c r="C152" s="2088"/>
      <c r="D152" s="2051"/>
      <c r="E152" s="2075"/>
      <c r="F152" s="537" t="s">
        <v>782</v>
      </c>
    </row>
    <row r="153" spans="1:6" ht="15" customHeight="1">
      <c r="B153" s="548"/>
      <c r="C153" s="548"/>
      <c r="D153" s="547"/>
      <c r="E153" s="546"/>
    </row>
    <row r="154" spans="1:6" ht="19.5" customHeight="1">
      <c r="A154" s="556" t="s">
        <v>781</v>
      </c>
      <c r="C154" s="555"/>
      <c r="D154" s="547"/>
      <c r="E154" s="546"/>
    </row>
    <row r="155" spans="1:6" ht="19.5" customHeight="1">
      <c r="A155" s="553" t="s">
        <v>295</v>
      </c>
      <c r="B155" s="2081" t="s">
        <v>761</v>
      </c>
      <c r="C155" s="2082"/>
      <c r="D155" s="544" t="s">
        <v>110</v>
      </c>
      <c r="E155" s="554" t="s">
        <v>759</v>
      </c>
      <c r="F155" s="553" t="s">
        <v>758</v>
      </c>
    </row>
    <row r="156" spans="1:6" ht="18" customHeight="1">
      <c r="A156" s="2058" t="s">
        <v>780</v>
      </c>
      <c r="B156" s="2059" t="s">
        <v>779</v>
      </c>
      <c r="C156" s="2059"/>
      <c r="D156" s="552" t="s">
        <v>778</v>
      </c>
      <c r="E156" s="551">
        <v>52</v>
      </c>
      <c r="F156" s="550" t="s">
        <v>777</v>
      </c>
    </row>
    <row r="157" spans="1:6" ht="18" customHeight="1">
      <c r="A157" s="2058"/>
      <c r="B157" s="2059"/>
      <c r="C157" s="2059"/>
      <c r="D157" s="552" t="s">
        <v>776</v>
      </c>
      <c r="E157" s="551">
        <v>53</v>
      </c>
      <c r="F157" s="550" t="s">
        <v>775</v>
      </c>
    </row>
    <row r="158" spans="1:6" ht="18" customHeight="1">
      <c r="A158" s="2058"/>
      <c r="B158" s="2059"/>
      <c r="C158" s="2059"/>
      <c r="D158" s="552" t="s">
        <v>774</v>
      </c>
      <c r="E158" s="551">
        <v>54</v>
      </c>
      <c r="F158" s="550" t="s">
        <v>773</v>
      </c>
    </row>
    <row r="159" spans="1:6" ht="18" customHeight="1">
      <c r="A159" s="2058"/>
      <c r="B159" s="2059"/>
      <c r="C159" s="2059"/>
      <c r="D159" s="552" t="s">
        <v>772</v>
      </c>
      <c r="E159" s="551">
        <v>55</v>
      </c>
      <c r="F159" s="550" t="s">
        <v>771</v>
      </c>
    </row>
    <row r="160" spans="1:6" ht="18" customHeight="1">
      <c r="A160" s="2058"/>
      <c r="B160" s="2059"/>
      <c r="C160" s="2059"/>
      <c r="D160" s="552" t="s">
        <v>770</v>
      </c>
      <c r="E160" s="551">
        <v>56</v>
      </c>
      <c r="F160" s="550" t="s">
        <v>769</v>
      </c>
    </row>
    <row r="161" spans="1:6" ht="18" customHeight="1">
      <c r="A161" s="2058"/>
      <c r="B161" s="2059"/>
      <c r="C161" s="2059"/>
      <c r="D161" s="552" t="s">
        <v>768</v>
      </c>
      <c r="E161" s="551">
        <v>57</v>
      </c>
      <c r="F161" s="550" t="s">
        <v>767</v>
      </c>
    </row>
    <row r="162" spans="1:6" ht="38.25" customHeight="1">
      <c r="A162" s="2058"/>
      <c r="B162" s="2059"/>
      <c r="C162" s="2059"/>
      <c r="D162" s="552" t="s">
        <v>766</v>
      </c>
      <c r="E162" s="551">
        <v>58</v>
      </c>
      <c r="F162" s="550" t="s">
        <v>765</v>
      </c>
    </row>
    <row r="163" spans="1:6" ht="18" customHeight="1">
      <c r="A163" s="2058"/>
      <c r="B163" s="2059"/>
      <c r="C163" s="2059"/>
      <c r="D163" s="552" t="s">
        <v>239</v>
      </c>
      <c r="E163" s="551">
        <v>59</v>
      </c>
      <c r="F163" s="550" t="s">
        <v>239</v>
      </c>
    </row>
    <row r="164" spans="1:6" ht="18" customHeight="1">
      <c r="A164" s="2058"/>
      <c r="B164" s="2059"/>
      <c r="C164" s="2059"/>
      <c r="D164" s="552" t="s">
        <v>764</v>
      </c>
      <c r="E164" s="551">
        <v>60</v>
      </c>
      <c r="F164" s="550" t="s">
        <v>763</v>
      </c>
    </row>
    <row r="165" spans="1:6" ht="15" customHeight="1">
      <c r="B165" s="548"/>
      <c r="C165" s="548"/>
      <c r="D165" s="547"/>
      <c r="E165" s="546"/>
    </row>
    <row r="166" spans="1:6" ht="19.5" customHeight="1">
      <c r="A166" s="549" t="s">
        <v>762</v>
      </c>
      <c r="C166" s="548"/>
      <c r="D166" s="547"/>
      <c r="E166" s="546"/>
    </row>
    <row r="167" spans="1:6" ht="8.25" customHeight="1">
      <c r="B167" s="548"/>
      <c r="C167" s="548"/>
      <c r="D167" s="547"/>
      <c r="E167" s="546"/>
    </row>
    <row r="168" spans="1:6" ht="19.5" customHeight="1">
      <c r="A168" s="2062" t="s">
        <v>295</v>
      </c>
      <c r="B168" s="2063" t="s">
        <v>761</v>
      </c>
      <c r="C168" s="2064"/>
      <c r="D168" s="2065" t="s">
        <v>760</v>
      </c>
      <c r="E168" s="2060" t="s">
        <v>759</v>
      </c>
      <c r="F168" s="2044" t="s">
        <v>758</v>
      </c>
    </row>
    <row r="169" spans="1:6" ht="19.5" customHeight="1">
      <c r="A169" s="2062"/>
      <c r="B169" s="545"/>
      <c r="C169" s="544" t="s">
        <v>757</v>
      </c>
      <c r="D169" s="2066"/>
      <c r="E169" s="2061"/>
      <c r="F169" s="2045"/>
    </row>
    <row r="170" spans="1:6" ht="19.5" customHeight="1">
      <c r="A170" s="2070" t="s">
        <v>756</v>
      </c>
      <c r="B170" s="2067" t="s">
        <v>195</v>
      </c>
      <c r="C170" s="2046" t="s">
        <v>45</v>
      </c>
      <c r="D170" s="2049" t="s">
        <v>755</v>
      </c>
      <c r="E170" s="2052">
        <v>61</v>
      </c>
      <c r="F170" s="538" t="s">
        <v>754</v>
      </c>
    </row>
    <row r="171" spans="1:6" ht="19.5" customHeight="1">
      <c r="A171" s="2071"/>
      <c r="B171" s="2068"/>
      <c r="C171" s="2047"/>
      <c r="D171" s="2050"/>
      <c r="E171" s="2053"/>
      <c r="F171" s="539" t="s">
        <v>753</v>
      </c>
    </row>
    <row r="172" spans="1:6" ht="19.5" customHeight="1">
      <c r="A172" s="2071"/>
      <c r="B172" s="2068"/>
      <c r="C172" s="2047"/>
      <c r="D172" s="2050"/>
      <c r="E172" s="2053"/>
      <c r="F172" s="539" t="s">
        <v>752</v>
      </c>
    </row>
    <row r="173" spans="1:6" ht="19.5" customHeight="1">
      <c r="A173" s="2071"/>
      <c r="B173" s="2068"/>
      <c r="C173" s="2047"/>
      <c r="D173" s="2050"/>
      <c r="E173" s="2053"/>
      <c r="F173" s="539" t="s">
        <v>751</v>
      </c>
    </row>
    <row r="174" spans="1:6" ht="19.5" customHeight="1">
      <c r="A174" s="2071"/>
      <c r="B174" s="2068"/>
      <c r="C174" s="2047"/>
      <c r="D174" s="2050"/>
      <c r="E174" s="2053"/>
      <c r="F174" s="543" t="s">
        <v>750</v>
      </c>
    </row>
    <row r="175" spans="1:6" ht="19.5" customHeight="1">
      <c r="A175" s="2071"/>
      <c r="B175" s="2068"/>
      <c r="C175" s="2047"/>
      <c r="D175" s="2050"/>
      <c r="E175" s="2053"/>
      <c r="F175" s="539" t="s">
        <v>749</v>
      </c>
    </row>
    <row r="176" spans="1:6" ht="19.5" customHeight="1">
      <c r="A176" s="2071"/>
      <c r="B176" s="2068"/>
      <c r="C176" s="2047"/>
      <c r="D176" s="2051"/>
      <c r="E176" s="2054"/>
      <c r="F176" s="537" t="s">
        <v>731</v>
      </c>
    </row>
    <row r="177" spans="1:6" ht="19.5" customHeight="1">
      <c r="A177" s="2071"/>
      <c r="B177" s="2068"/>
      <c r="C177" s="2047"/>
      <c r="D177" s="2055" t="s">
        <v>748</v>
      </c>
      <c r="E177" s="2052">
        <v>62</v>
      </c>
      <c r="F177" s="538" t="s">
        <v>747</v>
      </c>
    </row>
    <row r="178" spans="1:6" ht="19.5" customHeight="1">
      <c r="A178" s="2071"/>
      <c r="B178" s="2068"/>
      <c r="C178" s="2047"/>
      <c r="D178" s="2056"/>
      <c r="E178" s="2053"/>
      <c r="F178" s="540" t="s">
        <v>746</v>
      </c>
    </row>
    <row r="179" spans="1:6" ht="19.5" customHeight="1">
      <c r="A179" s="2071"/>
      <c r="B179" s="2068"/>
      <c r="C179" s="2047"/>
      <c r="D179" s="2056"/>
      <c r="E179" s="2053"/>
      <c r="F179" s="539" t="s">
        <v>745</v>
      </c>
    </row>
    <row r="180" spans="1:6" ht="19.5" customHeight="1">
      <c r="A180" s="2071"/>
      <c r="B180" s="2068"/>
      <c r="C180" s="2048"/>
      <c r="D180" s="2057"/>
      <c r="E180" s="2054"/>
      <c r="F180" s="537" t="s">
        <v>728</v>
      </c>
    </row>
    <row r="181" spans="1:6" ht="19.5" customHeight="1">
      <c r="A181" s="2071"/>
      <c r="B181" s="2068"/>
      <c r="C181" s="2046" t="s">
        <v>46</v>
      </c>
      <c r="D181" s="2049" t="s">
        <v>744</v>
      </c>
      <c r="E181" s="2052">
        <v>63</v>
      </c>
      <c r="F181" s="538" t="s">
        <v>743</v>
      </c>
    </row>
    <row r="182" spans="1:6" ht="19.5" customHeight="1">
      <c r="A182" s="2071"/>
      <c r="B182" s="2068"/>
      <c r="C182" s="2047"/>
      <c r="D182" s="2050"/>
      <c r="E182" s="2053"/>
      <c r="F182" s="539" t="s">
        <v>742</v>
      </c>
    </row>
    <row r="183" spans="1:6" ht="19.5" customHeight="1">
      <c r="A183" s="2071"/>
      <c r="B183" s="2068"/>
      <c r="C183" s="2047"/>
      <c r="D183" s="2051"/>
      <c r="E183" s="2054"/>
      <c r="F183" s="542" t="s">
        <v>741</v>
      </c>
    </row>
    <row r="184" spans="1:6" ht="19.5" customHeight="1">
      <c r="A184" s="2071"/>
      <c r="B184" s="2068"/>
      <c r="C184" s="2047"/>
      <c r="D184" s="2049" t="s">
        <v>740</v>
      </c>
      <c r="E184" s="2052">
        <v>64</v>
      </c>
      <c r="F184" s="541" t="s">
        <v>739</v>
      </c>
    </row>
    <row r="185" spans="1:6" ht="19.5" customHeight="1">
      <c r="A185" s="2071"/>
      <c r="B185" s="2068"/>
      <c r="C185" s="2047"/>
      <c r="D185" s="2050"/>
      <c r="E185" s="2053"/>
      <c r="F185" s="539" t="s">
        <v>738</v>
      </c>
    </row>
    <row r="186" spans="1:6" ht="19.5" customHeight="1">
      <c r="A186" s="2071"/>
      <c r="B186" s="2068"/>
      <c r="C186" s="2048"/>
      <c r="D186" s="2051"/>
      <c r="E186" s="2054"/>
      <c r="F186" s="537" t="s">
        <v>737</v>
      </c>
    </row>
    <row r="187" spans="1:6" ht="19.5" customHeight="1">
      <c r="A187" s="2071"/>
      <c r="B187" s="2068"/>
      <c r="C187" s="2046" t="s">
        <v>47</v>
      </c>
      <c r="D187" s="2049" t="s">
        <v>736</v>
      </c>
      <c r="E187" s="2052">
        <v>65</v>
      </c>
      <c r="F187" s="538" t="s">
        <v>735</v>
      </c>
    </row>
    <row r="188" spans="1:6" ht="19.5" customHeight="1">
      <c r="A188" s="2071"/>
      <c r="B188" s="2068"/>
      <c r="C188" s="2047"/>
      <c r="D188" s="2050"/>
      <c r="E188" s="2053"/>
      <c r="F188" s="540" t="s">
        <v>734</v>
      </c>
    </row>
    <row r="189" spans="1:6" ht="19.5" customHeight="1">
      <c r="A189" s="2071"/>
      <c r="B189" s="2068"/>
      <c r="C189" s="2047"/>
      <c r="D189" s="2050"/>
      <c r="E189" s="2053"/>
      <c r="F189" s="539" t="s">
        <v>733</v>
      </c>
    </row>
    <row r="190" spans="1:6" ht="19.5" customHeight="1">
      <c r="A190" s="2071"/>
      <c r="B190" s="2068"/>
      <c r="C190" s="2047"/>
      <c r="D190" s="2050"/>
      <c r="E190" s="2053"/>
      <c r="F190" s="539" t="s">
        <v>732</v>
      </c>
    </row>
    <row r="191" spans="1:6" ht="19.5" customHeight="1">
      <c r="A191" s="2071"/>
      <c r="B191" s="2068"/>
      <c r="C191" s="2047"/>
      <c r="D191" s="2051"/>
      <c r="E191" s="2054"/>
      <c r="F191" s="537" t="s">
        <v>731</v>
      </c>
    </row>
    <row r="192" spans="1:6" ht="19.5" customHeight="1">
      <c r="A192" s="2071"/>
      <c r="B192" s="2068"/>
      <c r="C192" s="2047"/>
      <c r="D192" s="2049" t="s">
        <v>730</v>
      </c>
      <c r="E192" s="2052">
        <v>66</v>
      </c>
      <c r="F192" s="538" t="s">
        <v>729</v>
      </c>
    </row>
    <row r="193" spans="1:6" ht="19.5" customHeight="1">
      <c r="A193" s="2071"/>
      <c r="B193" s="2068"/>
      <c r="C193" s="2048"/>
      <c r="D193" s="2051"/>
      <c r="E193" s="2054"/>
      <c r="F193" s="537" t="s">
        <v>728</v>
      </c>
    </row>
    <row r="194" spans="1:6" ht="18.75">
      <c r="A194" s="2072"/>
      <c r="B194" s="2069"/>
      <c r="C194" s="941" t="s">
        <v>1215</v>
      </c>
      <c r="D194" s="942" t="s">
        <v>1216</v>
      </c>
      <c r="E194" s="943">
        <v>109</v>
      </c>
      <c r="F194" s="944" t="s">
        <v>1217</v>
      </c>
    </row>
    <row r="197" spans="1:6" ht="18.75">
      <c r="A197" s="536" t="s">
        <v>727</v>
      </c>
    </row>
  </sheetData>
  <mergeCells count="117">
    <mergeCell ref="A48:A54"/>
    <mergeCell ref="B48:C54"/>
    <mergeCell ref="B58:C58"/>
    <mergeCell ref="A59:A109"/>
    <mergeCell ref="C43:C44"/>
    <mergeCell ref="D43:D44"/>
    <mergeCell ref="E43:E44"/>
    <mergeCell ref="D14:D15"/>
    <mergeCell ref="E14:E15"/>
    <mergeCell ref="D16:D17"/>
    <mergeCell ref="E16:E17"/>
    <mergeCell ref="D21:D22"/>
    <mergeCell ref="E25:E27"/>
    <mergeCell ref="C37:C42"/>
    <mergeCell ref="D39:D42"/>
    <mergeCell ref="E39:E42"/>
    <mergeCell ref="D59:D60"/>
    <mergeCell ref="E59:E60"/>
    <mergeCell ref="D61:D62"/>
    <mergeCell ref="E61:E62"/>
    <mergeCell ref="D63:D64"/>
    <mergeCell ref="E63:E64"/>
    <mergeCell ref="B47:C47"/>
    <mergeCell ref="D78:D93"/>
    <mergeCell ref="A1:F1"/>
    <mergeCell ref="B8:C8"/>
    <mergeCell ref="A9:A44"/>
    <mergeCell ref="B9:B11"/>
    <mergeCell ref="C9:C10"/>
    <mergeCell ref="D9:D10"/>
    <mergeCell ref="E9:E10"/>
    <mergeCell ref="B12:C12"/>
    <mergeCell ref="B13:B44"/>
    <mergeCell ref="E21:E22"/>
    <mergeCell ref="D23:D24"/>
    <mergeCell ref="E23:E24"/>
    <mergeCell ref="D25:D27"/>
    <mergeCell ref="C13:C20"/>
    <mergeCell ref="C21:C31"/>
    <mergeCell ref="C32:C36"/>
    <mergeCell ref="D65:D66"/>
    <mergeCell ref="E65:E66"/>
    <mergeCell ref="B68:C70"/>
    <mergeCell ref="D68:D70"/>
    <mergeCell ref="E68:E70"/>
    <mergeCell ref="B71:B109"/>
    <mergeCell ref="C71:C77"/>
    <mergeCell ref="D71:D77"/>
    <mergeCell ref="B59:B67"/>
    <mergeCell ref="C59:C66"/>
    <mergeCell ref="C94:C101"/>
    <mergeCell ref="C102:C109"/>
    <mergeCell ref="E71:E77"/>
    <mergeCell ref="B155:C155"/>
    <mergeCell ref="F112:F113"/>
    <mergeCell ref="A114:A152"/>
    <mergeCell ref="B114:B120"/>
    <mergeCell ref="C115:C116"/>
    <mergeCell ref="D115:D116"/>
    <mergeCell ref="E115:E116"/>
    <mergeCell ref="D132:D136"/>
    <mergeCell ref="E132:E136"/>
    <mergeCell ref="C137:C142"/>
    <mergeCell ref="D137:D138"/>
    <mergeCell ref="D118:D119"/>
    <mergeCell ref="E118:E119"/>
    <mergeCell ref="C121:C127"/>
    <mergeCell ref="D123:D127"/>
    <mergeCell ref="E123:E127"/>
    <mergeCell ref="C143:C145"/>
    <mergeCell ref="D144:D145"/>
    <mergeCell ref="E144:E145"/>
    <mergeCell ref="B147:C152"/>
    <mergeCell ref="D147:D152"/>
    <mergeCell ref="E147:E152"/>
    <mergeCell ref="B121:B146"/>
    <mergeCell ref="C128:C136"/>
    <mergeCell ref="D129:D131"/>
    <mergeCell ref="E129:E131"/>
    <mergeCell ref="C78:C93"/>
    <mergeCell ref="A112:A113"/>
    <mergeCell ref="B112:C112"/>
    <mergeCell ref="D112:D113"/>
    <mergeCell ref="E112:E113"/>
    <mergeCell ref="E137:E138"/>
    <mergeCell ref="D140:D142"/>
    <mergeCell ref="E140:E142"/>
    <mergeCell ref="C118:C119"/>
    <mergeCell ref="E78:E93"/>
    <mergeCell ref="D94:D101"/>
    <mergeCell ref="E94:E101"/>
    <mergeCell ref="D102:D109"/>
    <mergeCell ref="E102:E109"/>
    <mergeCell ref="C187:C193"/>
    <mergeCell ref="D187:D191"/>
    <mergeCell ref="E187:E191"/>
    <mergeCell ref="D192:D193"/>
    <mergeCell ref="E192:E193"/>
    <mergeCell ref="E168:E169"/>
    <mergeCell ref="A168:A169"/>
    <mergeCell ref="B168:C168"/>
    <mergeCell ref="D168:D169"/>
    <mergeCell ref="B170:B194"/>
    <mergeCell ref="A170:A194"/>
    <mergeCell ref="F168:F169"/>
    <mergeCell ref="C170:C180"/>
    <mergeCell ref="D170:D176"/>
    <mergeCell ref="E170:E176"/>
    <mergeCell ref="D177:D180"/>
    <mergeCell ref="E177:E180"/>
    <mergeCell ref="C181:C186"/>
    <mergeCell ref="D181:D183"/>
    <mergeCell ref="A156:A164"/>
    <mergeCell ref="B156:C164"/>
    <mergeCell ref="E181:E183"/>
    <mergeCell ref="D184:D186"/>
    <mergeCell ref="E184:E186"/>
  </mergeCells>
  <phoneticPr fontId="4"/>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55" max="5" man="1"/>
    <brk id="110" max="5" man="1"/>
    <brk id="164" max="5"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84"/>
  <sheetViews>
    <sheetView view="pageBreakPreview" topLeftCell="A55" zoomScale="55" zoomScaleNormal="98" zoomScaleSheetLayoutView="55" workbookViewId="0">
      <selection activeCell="M58" sqref="M58"/>
    </sheetView>
  </sheetViews>
  <sheetFormatPr defaultColWidth="9" defaultRowHeight="16.5"/>
  <cols>
    <col min="1" max="1" width="7.375" style="198" bestFit="1" customWidth="1"/>
    <col min="2" max="2" width="9.5" style="198" customWidth="1"/>
    <col min="3" max="3" width="9.25" style="198" customWidth="1"/>
    <col min="4" max="5" width="24.625" style="198" customWidth="1"/>
    <col min="6" max="6" width="9.5" style="198" customWidth="1"/>
    <col min="7" max="7" width="8.125" style="198" customWidth="1"/>
    <col min="8" max="8" width="29" style="198" customWidth="1"/>
    <col min="9" max="9" width="10.875" style="198" customWidth="1"/>
    <col min="10" max="10" width="19.125" style="198" customWidth="1"/>
    <col min="11" max="11" width="5.875" style="303" bestFit="1" customWidth="1"/>
    <col min="12" max="12" width="11.375" style="303" customWidth="1"/>
    <col min="13" max="13" width="17.875" style="303" customWidth="1"/>
    <col min="14" max="14" width="21.875" style="303" customWidth="1"/>
    <col min="15" max="15" width="48.25" style="303" customWidth="1"/>
    <col min="16" max="16" width="9" style="198"/>
    <col min="17" max="17" width="36" style="198" customWidth="1"/>
    <col min="18" max="18" width="33" style="198" customWidth="1"/>
    <col min="19" max="19" width="31.75" style="198" customWidth="1"/>
    <col min="20" max="20" width="64.25" style="198" customWidth="1"/>
    <col min="21" max="16384" width="9" style="198"/>
  </cols>
  <sheetData>
    <row r="1" spans="1:20" ht="42.75" customHeight="1">
      <c r="A1" s="2122"/>
      <c r="B1" s="2122"/>
      <c r="C1" s="2122"/>
      <c r="D1" s="2122"/>
      <c r="E1" s="2122"/>
      <c r="F1" s="2122"/>
      <c r="G1" s="2122"/>
      <c r="H1" s="2122"/>
      <c r="I1" s="2122"/>
      <c r="J1" s="2122"/>
      <c r="K1" s="2123" t="s">
        <v>280</v>
      </c>
      <c r="L1" s="2124"/>
      <c r="M1" s="2124"/>
      <c r="N1" s="2124"/>
      <c r="O1" s="2125"/>
      <c r="P1" s="2126" t="s">
        <v>281</v>
      </c>
      <c r="Q1" s="2128" t="s">
        <v>282</v>
      </c>
      <c r="R1" s="237" t="s">
        <v>283</v>
      </c>
      <c r="S1" s="238"/>
      <c r="T1" s="239"/>
    </row>
    <row r="2" spans="1:20" ht="33">
      <c r="A2" s="240" t="s">
        <v>284</v>
      </c>
      <c r="B2" s="241" t="s">
        <v>285</v>
      </c>
      <c r="C2" s="240" t="s">
        <v>286</v>
      </c>
      <c r="D2" s="241" t="s">
        <v>287</v>
      </c>
      <c r="E2" s="242" t="s">
        <v>288</v>
      </c>
      <c r="F2" s="242" t="s">
        <v>289</v>
      </c>
      <c r="G2" s="240" t="s">
        <v>290</v>
      </c>
      <c r="H2" s="240" t="s">
        <v>291</v>
      </c>
      <c r="I2" s="243" t="s">
        <v>292</v>
      </c>
      <c r="J2" s="241" t="s">
        <v>293</v>
      </c>
      <c r="K2" s="244" t="s">
        <v>294</v>
      </c>
      <c r="L2" s="245" t="s">
        <v>295</v>
      </c>
      <c r="M2" s="2129" t="s">
        <v>296</v>
      </c>
      <c r="N2" s="2130"/>
      <c r="O2" s="245" t="s">
        <v>111</v>
      </c>
      <c r="P2" s="2127"/>
      <c r="Q2" s="2128"/>
      <c r="R2" s="2119" t="s">
        <v>297</v>
      </c>
      <c r="S2" s="2120"/>
      <c r="T2" s="2121"/>
    </row>
    <row r="3" spans="1:20" ht="18" customHeight="1">
      <c r="A3" s="246" t="s">
        <v>298</v>
      </c>
      <c r="B3" s="247" t="s">
        <v>299</v>
      </c>
      <c r="C3" s="248" t="s">
        <v>299</v>
      </c>
      <c r="D3" s="247" t="s">
        <v>300</v>
      </c>
      <c r="E3" s="246" t="s">
        <v>301</v>
      </c>
      <c r="F3" s="248" t="s">
        <v>302</v>
      </c>
      <c r="G3" s="246" t="s">
        <v>303</v>
      </c>
      <c r="H3" s="246" t="s">
        <v>304</v>
      </c>
      <c r="I3" s="249">
        <v>1</v>
      </c>
      <c r="J3" s="247" t="s">
        <v>305</v>
      </c>
      <c r="K3" s="250">
        <v>200</v>
      </c>
      <c r="L3" s="251" t="s">
        <v>306</v>
      </c>
      <c r="M3" s="251" t="s">
        <v>307</v>
      </c>
      <c r="N3" s="251" t="s">
        <v>307</v>
      </c>
      <c r="O3" s="251" t="s">
        <v>308</v>
      </c>
      <c r="P3" s="252"/>
      <c r="Q3" s="253"/>
      <c r="R3" s="2116" t="s">
        <v>309</v>
      </c>
      <c r="S3" s="2117"/>
      <c r="T3" s="2118"/>
    </row>
    <row r="4" spans="1:20" ht="18" customHeight="1">
      <c r="A4" s="254" t="s">
        <v>310</v>
      </c>
      <c r="B4" s="255"/>
      <c r="C4" s="256" t="s">
        <v>311</v>
      </c>
      <c r="D4" s="257" t="s">
        <v>312</v>
      </c>
      <c r="E4" s="256" t="s">
        <v>313</v>
      </c>
      <c r="F4" s="256" t="s">
        <v>314</v>
      </c>
      <c r="G4" s="258" t="s">
        <v>315</v>
      </c>
      <c r="H4" s="256" t="s">
        <v>316</v>
      </c>
      <c r="I4" s="259">
        <v>2</v>
      </c>
      <c r="J4" s="257" t="s">
        <v>317</v>
      </c>
      <c r="K4" s="250">
        <v>300</v>
      </c>
      <c r="L4" s="251" t="s">
        <v>306</v>
      </c>
      <c r="M4" s="251" t="s">
        <v>318</v>
      </c>
      <c r="N4" s="251" t="s">
        <v>318</v>
      </c>
      <c r="O4" s="251" t="s">
        <v>319</v>
      </c>
      <c r="P4" s="252"/>
      <c r="Q4" s="253"/>
      <c r="R4" s="2119" t="s">
        <v>320</v>
      </c>
      <c r="S4" s="2120"/>
      <c r="T4" s="2121"/>
    </row>
    <row r="5" spans="1:20" ht="18" customHeight="1">
      <c r="C5" s="254" t="s">
        <v>321</v>
      </c>
      <c r="D5" s="257" t="s">
        <v>322</v>
      </c>
      <c r="E5" s="256" t="s">
        <v>323</v>
      </c>
      <c r="F5" s="260" t="s">
        <v>324</v>
      </c>
      <c r="G5" s="261"/>
      <c r="H5" s="256" t="s">
        <v>325</v>
      </c>
      <c r="I5" s="261"/>
      <c r="J5" s="257" t="s">
        <v>326</v>
      </c>
      <c r="K5" s="252"/>
      <c r="L5" s="252"/>
      <c r="M5" s="252"/>
      <c r="N5" s="252"/>
      <c r="O5" s="252"/>
      <c r="P5" s="252"/>
      <c r="Q5" s="253"/>
      <c r="R5" s="2119" t="s">
        <v>327</v>
      </c>
      <c r="S5" s="2120"/>
      <c r="T5" s="2121"/>
    </row>
    <row r="6" spans="1:20" ht="18" customHeight="1">
      <c r="D6" s="257" t="s">
        <v>328</v>
      </c>
      <c r="E6" s="256" t="s">
        <v>329</v>
      </c>
      <c r="F6" s="262"/>
      <c r="G6" s="263"/>
      <c r="H6" s="256" t="s">
        <v>330</v>
      </c>
      <c r="J6" s="257" t="s">
        <v>331</v>
      </c>
      <c r="K6" s="250">
        <v>1</v>
      </c>
      <c r="L6" s="251" t="s">
        <v>332</v>
      </c>
      <c r="M6" s="251" t="s">
        <v>333</v>
      </c>
      <c r="N6" s="251" t="s">
        <v>334</v>
      </c>
      <c r="O6" s="251" t="s">
        <v>335</v>
      </c>
      <c r="P6" s="264">
        <f>COUNTIF('活動記録(農地維持・資源向上) '!$H$9:$M$51,【選択肢】!K6)</f>
        <v>0</v>
      </c>
      <c r="Q6" s="253"/>
      <c r="R6" s="265" t="s">
        <v>336</v>
      </c>
      <c r="S6" s="253"/>
      <c r="T6" s="263"/>
    </row>
    <row r="7" spans="1:20" ht="18" customHeight="1">
      <c r="A7" s="266"/>
      <c r="B7" s="266"/>
      <c r="C7" s="266"/>
      <c r="D7" s="267" t="s">
        <v>337</v>
      </c>
      <c r="E7" s="256" t="s">
        <v>338</v>
      </c>
      <c r="F7" s="265"/>
      <c r="G7" s="263"/>
      <c r="H7" s="256" t="s">
        <v>339</v>
      </c>
      <c r="I7" s="266"/>
      <c r="J7" s="257" t="s">
        <v>340</v>
      </c>
      <c r="K7" s="250">
        <v>2</v>
      </c>
      <c r="L7" s="251" t="s">
        <v>332</v>
      </c>
      <c r="M7" s="251" t="s">
        <v>333</v>
      </c>
      <c r="N7" s="251" t="s">
        <v>189</v>
      </c>
      <c r="O7" s="251" t="s">
        <v>341</v>
      </c>
      <c r="P7" s="264">
        <f>COUNTIF('活動記録(農地維持・資源向上) '!$H$9:$M$51,【選択肢】!K7)</f>
        <v>0</v>
      </c>
      <c r="Q7" s="253"/>
      <c r="R7" s="2119" t="s">
        <v>342</v>
      </c>
      <c r="S7" s="2120"/>
      <c r="T7" s="2121"/>
    </row>
    <row r="8" spans="1:20" ht="18" customHeight="1">
      <c r="A8" s="266"/>
      <c r="B8" s="266"/>
      <c r="C8" s="266"/>
      <c r="D8" s="266"/>
      <c r="E8" s="256" t="s">
        <v>343</v>
      </c>
      <c r="F8" s="265"/>
      <c r="G8" s="263"/>
      <c r="H8" s="256" t="s">
        <v>344</v>
      </c>
      <c r="I8" s="266"/>
      <c r="J8" s="257" t="s">
        <v>345</v>
      </c>
      <c r="K8" s="250">
        <v>3</v>
      </c>
      <c r="L8" s="251" t="s">
        <v>332</v>
      </c>
      <c r="M8" s="251" t="s">
        <v>128</v>
      </c>
      <c r="N8" s="251" t="s">
        <v>128</v>
      </c>
      <c r="O8" s="251" t="s">
        <v>492</v>
      </c>
      <c r="P8" s="264">
        <f>COUNTIF('活動記録(農地維持・資源向上) '!$H$9:$M$51,【選択肢】!K8)</f>
        <v>0</v>
      </c>
      <c r="Q8" s="253"/>
      <c r="R8" s="2119"/>
      <c r="S8" s="2120"/>
      <c r="T8" s="2121"/>
    </row>
    <row r="9" spans="1:20" ht="18" customHeight="1">
      <c r="A9" s="266"/>
      <c r="B9" s="266"/>
      <c r="C9" s="266"/>
      <c r="D9" s="266"/>
      <c r="E9" s="256" t="s">
        <v>346</v>
      </c>
      <c r="F9" s="265"/>
      <c r="G9" s="263"/>
      <c r="H9" s="256" t="s">
        <v>347</v>
      </c>
      <c r="I9" s="266"/>
      <c r="J9" s="257" t="s">
        <v>348</v>
      </c>
      <c r="K9" s="250">
        <v>4</v>
      </c>
      <c r="L9" s="251" t="s">
        <v>332</v>
      </c>
      <c r="M9" s="251" t="s">
        <v>195</v>
      </c>
      <c r="N9" s="251" t="s">
        <v>349</v>
      </c>
      <c r="O9" s="251" t="s">
        <v>350</v>
      </c>
      <c r="P9" s="264">
        <f>COUNTIF('活動記録(農地維持・資源向上) '!$H$9:$M$51,【選択肢】!K9)</f>
        <v>0</v>
      </c>
      <c r="Q9" s="253"/>
      <c r="R9" s="2116" t="s">
        <v>351</v>
      </c>
      <c r="S9" s="2117"/>
      <c r="T9" s="2118"/>
    </row>
    <row r="10" spans="1:20" ht="18" customHeight="1">
      <c r="A10" s="266"/>
      <c r="B10" s="266"/>
      <c r="C10" s="266"/>
      <c r="D10" s="266"/>
      <c r="E10" s="256" t="s">
        <v>352</v>
      </c>
      <c r="F10" s="265"/>
      <c r="G10" s="263"/>
      <c r="H10" s="256" t="s">
        <v>353</v>
      </c>
      <c r="I10" s="266"/>
      <c r="J10" s="267" t="s">
        <v>354</v>
      </c>
      <c r="K10" s="250">
        <v>5</v>
      </c>
      <c r="L10" s="251" t="s">
        <v>332</v>
      </c>
      <c r="M10" s="251" t="s">
        <v>195</v>
      </c>
      <c r="N10" s="251" t="s">
        <v>349</v>
      </c>
      <c r="O10" s="251" t="s">
        <v>355</v>
      </c>
      <c r="P10" s="264">
        <f>COUNTIF('活動記録(農地維持・資源向上) '!$H$9:$M$51,【選択肢】!K10)</f>
        <v>0</v>
      </c>
      <c r="Q10" s="253"/>
      <c r="R10" s="2110" t="s">
        <v>356</v>
      </c>
      <c r="S10" s="2111"/>
      <c r="T10" s="2112"/>
    </row>
    <row r="11" spans="1:20" ht="18" customHeight="1">
      <c r="A11" s="266"/>
      <c r="B11" s="266"/>
      <c r="C11" s="266"/>
      <c r="D11" s="266"/>
      <c r="E11" s="254" t="s">
        <v>357</v>
      </c>
      <c r="F11" s="265"/>
      <c r="G11" s="263"/>
      <c r="H11" s="256" t="s">
        <v>358</v>
      </c>
      <c r="I11" s="266"/>
      <c r="J11" s="266"/>
      <c r="K11" s="250">
        <v>6</v>
      </c>
      <c r="L11" s="251" t="s">
        <v>332</v>
      </c>
      <c r="M11" s="251" t="s">
        <v>195</v>
      </c>
      <c r="N11" s="251" t="s">
        <v>349</v>
      </c>
      <c r="O11" s="251" t="s">
        <v>359</v>
      </c>
      <c r="P11" s="264">
        <f>COUNTIF('活動記録(農地維持・資源向上) '!$H$9:$M$51,【選択肢】!K11)</f>
        <v>0</v>
      </c>
      <c r="Q11" s="253"/>
      <c r="R11" s="268" t="s">
        <v>360</v>
      </c>
      <c r="S11" s="269"/>
      <c r="T11" s="270"/>
    </row>
    <row r="12" spans="1:20" ht="18" customHeight="1">
      <c r="A12" s="266"/>
      <c r="B12" s="266"/>
      <c r="C12" s="266"/>
      <c r="D12" s="266"/>
      <c r="E12" s="266"/>
      <c r="F12" s="266"/>
      <c r="G12" s="266"/>
      <c r="H12" s="256" t="s">
        <v>361</v>
      </c>
      <c r="I12" s="266"/>
      <c r="J12" s="266"/>
      <c r="K12" s="250">
        <v>7</v>
      </c>
      <c r="L12" s="251" t="s">
        <v>332</v>
      </c>
      <c r="M12" s="251" t="s">
        <v>195</v>
      </c>
      <c r="N12" s="251" t="s">
        <v>45</v>
      </c>
      <c r="O12" s="251" t="s">
        <v>362</v>
      </c>
      <c r="P12" s="264">
        <f>COUNTIF('活動記録(農地維持・資源向上) '!$H$9:$M$51,【選択肢】!K12)</f>
        <v>0</v>
      </c>
      <c r="Q12" s="253"/>
      <c r="R12" s="271" t="s">
        <v>363</v>
      </c>
      <c r="S12" s="272"/>
      <c r="T12" s="273"/>
    </row>
    <row r="13" spans="1:20" ht="18" customHeight="1">
      <c r="H13" s="256" t="s">
        <v>364</v>
      </c>
      <c r="K13" s="250">
        <v>8</v>
      </c>
      <c r="L13" s="251" t="s">
        <v>332</v>
      </c>
      <c r="M13" s="251" t="s">
        <v>195</v>
      </c>
      <c r="N13" s="251" t="s">
        <v>45</v>
      </c>
      <c r="O13" s="251" t="s">
        <v>365</v>
      </c>
      <c r="P13" s="264">
        <f>COUNTIF('活動記録(農地維持・資源向上) '!$H$9:$M$51,【選択肢】!K13)</f>
        <v>0</v>
      </c>
      <c r="R13" s="271" t="s">
        <v>366</v>
      </c>
      <c r="S13" s="272"/>
      <c r="T13" s="273"/>
    </row>
    <row r="14" spans="1:20" ht="18" customHeight="1">
      <c r="H14" s="256" t="s">
        <v>367</v>
      </c>
      <c r="K14" s="250">
        <v>9</v>
      </c>
      <c r="L14" s="251" t="s">
        <v>332</v>
      </c>
      <c r="M14" s="251" t="s">
        <v>195</v>
      </c>
      <c r="N14" s="251" t="s">
        <v>45</v>
      </c>
      <c r="O14" s="251" t="s">
        <v>368</v>
      </c>
      <c r="P14" s="264">
        <f>COUNTIF('活動記録(農地維持・資源向上) '!$H$9:$M$51,【選択肢】!K14)</f>
        <v>0</v>
      </c>
      <c r="R14" s="271" t="s">
        <v>369</v>
      </c>
      <c r="S14" s="272"/>
      <c r="T14" s="273"/>
    </row>
    <row r="15" spans="1:20" ht="18" customHeight="1">
      <c r="H15" s="260" t="s">
        <v>370</v>
      </c>
      <c r="K15" s="250">
        <v>10</v>
      </c>
      <c r="L15" s="251" t="s">
        <v>332</v>
      </c>
      <c r="M15" s="251" t="s">
        <v>195</v>
      </c>
      <c r="N15" s="251" t="s">
        <v>46</v>
      </c>
      <c r="O15" s="251" t="s">
        <v>371</v>
      </c>
      <c r="P15" s="264">
        <f>COUNTIF('活動記録(農地維持・資源向上) '!$H$9:$M$51,【選択肢】!K15)</f>
        <v>0</v>
      </c>
      <c r="R15" s="271" t="s">
        <v>372</v>
      </c>
      <c r="S15" s="272"/>
      <c r="T15" s="273"/>
    </row>
    <row r="16" spans="1:20" ht="18" customHeight="1">
      <c r="K16" s="250">
        <v>11</v>
      </c>
      <c r="L16" s="251" t="s">
        <v>332</v>
      </c>
      <c r="M16" s="251" t="s">
        <v>195</v>
      </c>
      <c r="N16" s="251" t="s">
        <v>46</v>
      </c>
      <c r="O16" s="251" t="s">
        <v>373</v>
      </c>
      <c r="P16" s="264">
        <f>COUNTIF('活動記録(農地維持・資源向上) '!$H$9:$M$51,【選択肢】!K16)</f>
        <v>0</v>
      </c>
      <c r="R16" s="274"/>
      <c r="S16" s="275"/>
      <c r="T16" s="276"/>
    </row>
    <row r="17" spans="11:22" ht="18" customHeight="1">
      <c r="K17" s="250">
        <v>12</v>
      </c>
      <c r="L17" s="251" t="s">
        <v>332</v>
      </c>
      <c r="M17" s="251" t="s">
        <v>195</v>
      </c>
      <c r="N17" s="251" t="s">
        <v>46</v>
      </c>
      <c r="O17" s="251" t="s">
        <v>374</v>
      </c>
      <c r="P17" s="264">
        <f>COUNTIF('活動記録(農地維持・資源向上) '!$H$9:$M$51,【選択肢】!K17)</f>
        <v>0</v>
      </c>
      <c r="R17" s="274" t="s">
        <v>375</v>
      </c>
      <c r="S17" s="253"/>
      <c r="T17" s="263"/>
    </row>
    <row r="18" spans="11:22" ht="18" customHeight="1">
      <c r="K18" s="250">
        <v>13</v>
      </c>
      <c r="L18" s="251" t="s">
        <v>332</v>
      </c>
      <c r="M18" s="251" t="s">
        <v>195</v>
      </c>
      <c r="N18" s="251" t="s">
        <v>47</v>
      </c>
      <c r="O18" s="251" t="s">
        <v>376</v>
      </c>
      <c r="P18" s="264">
        <f>COUNTIF('活動記録(農地維持・資源向上) '!$H$9:$M$51,【選択肢】!K18)</f>
        <v>0</v>
      </c>
      <c r="R18" s="268" t="s">
        <v>377</v>
      </c>
      <c r="S18" s="275"/>
      <c r="T18" s="276"/>
    </row>
    <row r="19" spans="11:22" ht="18" customHeight="1">
      <c r="K19" s="250">
        <v>14</v>
      </c>
      <c r="L19" s="251" t="s">
        <v>332</v>
      </c>
      <c r="M19" s="251" t="s">
        <v>195</v>
      </c>
      <c r="N19" s="251" t="s">
        <v>47</v>
      </c>
      <c r="O19" s="251" t="s">
        <v>378</v>
      </c>
      <c r="P19" s="264">
        <f>COUNTIF('活動記録(農地維持・資源向上) '!$H$9:$M$51,【選択肢】!K19)</f>
        <v>0</v>
      </c>
      <c r="R19" s="271" t="s">
        <v>379</v>
      </c>
      <c r="S19" s="275"/>
      <c r="T19" s="276"/>
      <c r="V19" s="277"/>
    </row>
    <row r="20" spans="11:22" ht="18" customHeight="1">
      <c r="K20" s="250">
        <v>15</v>
      </c>
      <c r="L20" s="251" t="s">
        <v>332</v>
      </c>
      <c r="M20" s="251" t="s">
        <v>195</v>
      </c>
      <c r="N20" s="251" t="s">
        <v>47</v>
      </c>
      <c r="O20" s="251" t="s">
        <v>380</v>
      </c>
      <c r="P20" s="264">
        <f>COUNTIF('活動記録(農地維持・資源向上) '!$H$9:$M$51,【選択肢】!K20)</f>
        <v>0</v>
      </c>
      <c r="R20" s="271" t="s">
        <v>381</v>
      </c>
      <c r="S20" s="275"/>
      <c r="T20" s="276"/>
      <c r="V20" s="277"/>
    </row>
    <row r="21" spans="11:22" ht="18" customHeight="1">
      <c r="K21" s="250">
        <v>16</v>
      </c>
      <c r="L21" s="251" t="s">
        <v>332</v>
      </c>
      <c r="M21" s="251" t="s">
        <v>195</v>
      </c>
      <c r="N21" s="251" t="s">
        <v>144</v>
      </c>
      <c r="O21" s="251" t="s">
        <v>382</v>
      </c>
      <c r="P21" s="264">
        <f>COUNTIF('活動記録(農地維持・資源向上) '!$H$9:$M$51,【選択肢】!K21)</f>
        <v>0</v>
      </c>
      <c r="R21" s="271" t="s">
        <v>383</v>
      </c>
      <c r="S21" s="275"/>
      <c r="T21" s="276"/>
    </row>
    <row r="22" spans="11:22" ht="18" customHeight="1">
      <c r="K22" s="250">
        <v>17</v>
      </c>
      <c r="L22" s="251" t="s">
        <v>332</v>
      </c>
      <c r="M22" s="251" t="s">
        <v>384</v>
      </c>
      <c r="N22" s="251" t="s">
        <v>384</v>
      </c>
      <c r="O22" s="251" t="s">
        <v>385</v>
      </c>
      <c r="P22" s="264">
        <f>COUNTIF('活動記録(農地維持・資源向上) '!$H$9:$M$51,【選択肢】!K22)</f>
        <v>0</v>
      </c>
      <c r="R22" s="271" t="s">
        <v>386</v>
      </c>
      <c r="S22" s="275"/>
      <c r="T22" s="276"/>
    </row>
    <row r="23" spans="11:22" ht="18" customHeight="1">
      <c r="K23" s="250">
        <v>18</v>
      </c>
      <c r="L23" s="251" t="s">
        <v>332</v>
      </c>
      <c r="M23" s="251" t="s">
        <v>384</v>
      </c>
      <c r="N23" s="251" t="s">
        <v>384</v>
      </c>
      <c r="O23" s="251" t="s">
        <v>387</v>
      </c>
      <c r="P23" s="264">
        <f>COUNTIF('活動記録(農地維持・資源向上) '!$H$9:$M$51,【選択肢】!K23)</f>
        <v>0</v>
      </c>
      <c r="R23" s="271" t="s">
        <v>388</v>
      </c>
      <c r="S23" s="275"/>
      <c r="T23" s="276"/>
    </row>
    <row r="24" spans="11:22" ht="18" customHeight="1">
      <c r="K24" s="250">
        <v>19</v>
      </c>
      <c r="L24" s="251" t="s">
        <v>332</v>
      </c>
      <c r="M24" s="251" t="s">
        <v>384</v>
      </c>
      <c r="N24" s="251" t="s">
        <v>384</v>
      </c>
      <c r="O24" s="251" t="s">
        <v>389</v>
      </c>
      <c r="P24" s="264">
        <f>COUNTIF('活動記録(農地維持・資源向上) '!$H$9:$M$51,【選択肢】!K24)</f>
        <v>0</v>
      </c>
      <c r="R24" s="271" t="s">
        <v>390</v>
      </c>
      <c r="S24" s="275"/>
      <c r="T24" s="276"/>
    </row>
    <row r="25" spans="11:22" ht="18" customHeight="1">
      <c r="K25" s="250">
        <v>20</v>
      </c>
      <c r="L25" s="251" t="s">
        <v>332</v>
      </c>
      <c r="M25" s="251" t="s">
        <v>384</v>
      </c>
      <c r="N25" s="251" t="s">
        <v>384</v>
      </c>
      <c r="O25" s="251" t="s">
        <v>391</v>
      </c>
      <c r="P25" s="264">
        <f>COUNTIF('活動記録(農地維持・資源向上) '!$H$9:$M$51,【選択肢】!K25)</f>
        <v>0</v>
      </c>
      <c r="R25" s="271"/>
      <c r="S25" s="275"/>
      <c r="T25" s="276"/>
    </row>
    <row r="26" spans="11:22" ht="18" customHeight="1">
      <c r="K26" s="250">
        <v>21</v>
      </c>
      <c r="L26" s="251" t="s">
        <v>332</v>
      </c>
      <c r="M26" s="251" t="s">
        <v>384</v>
      </c>
      <c r="N26" s="251" t="s">
        <v>384</v>
      </c>
      <c r="O26" s="251" t="s">
        <v>392</v>
      </c>
      <c r="P26" s="264">
        <f>COUNTIF('活動記録(農地維持・資源向上) '!$H$9:$M$51,【選択肢】!K26)</f>
        <v>0</v>
      </c>
      <c r="R26" s="268" t="s">
        <v>393</v>
      </c>
      <c r="S26" s="275"/>
      <c r="T26" s="276"/>
    </row>
    <row r="27" spans="11:22" ht="18" customHeight="1">
      <c r="K27" s="250">
        <v>22</v>
      </c>
      <c r="L27" s="251" t="s">
        <v>332</v>
      </c>
      <c r="M27" s="251" t="s">
        <v>384</v>
      </c>
      <c r="N27" s="251" t="s">
        <v>384</v>
      </c>
      <c r="O27" s="251" t="s">
        <v>394</v>
      </c>
      <c r="P27" s="264">
        <f>COUNTIF('活動記録(農地維持・資源向上) '!$H$9:$M$51,【選択肢】!K27)</f>
        <v>0</v>
      </c>
      <c r="R27" s="271" t="s">
        <v>395</v>
      </c>
      <c r="S27" s="275"/>
      <c r="T27" s="276"/>
    </row>
    <row r="28" spans="11:22" ht="18" customHeight="1">
      <c r="K28" s="250">
        <v>23</v>
      </c>
      <c r="L28" s="251" t="s">
        <v>332</v>
      </c>
      <c r="M28" s="251" t="s">
        <v>384</v>
      </c>
      <c r="N28" s="251" t="s">
        <v>384</v>
      </c>
      <c r="O28" s="251" t="s">
        <v>396</v>
      </c>
      <c r="P28" s="264">
        <f>COUNTIF('活動記録(農地維持・資源向上) '!$H$9:$M$51,【選択肢】!K28)</f>
        <v>0</v>
      </c>
      <c r="R28" s="271" t="s">
        <v>397</v>
      </c>
      <c r="S28" s="275"/>
      <c r="T28" s="276"/>
    </row>
    <row r="29" spans="11:22" ht="18" customHeight="1">
      <c r="K29" s="250">
        <v>24</v>
      </c>
      <c r="L29" s="251" t="s">
        <v>398</v>
      </c>
      <c r="M29" s="251" t="s">
        <v>399</v>
      </c>
      <c r="N29" s="251" t="s">
        <v>400</v>
      </c>
      <c r="O29" s="251" t="s">
        <v>401</v>
      </c>
      <c r="P29" s="264">
        <f>COUNTIF('活動記録(農地維持・資源向上) '!$H$9:$M$51,【選択肢】!K29)</f>
        <v>0</v>
      </c>
      <c r="R29" s="265"/>
      <c r="S29" s="253"/>
      <c r="T29" s="263"/>
    </row>
    <row r="30" spans="11:22" ht="18" customHeight="1">
      <c r="K30" s="250">
        <v>25</v>
      </c>
      <c r="L30" s="251" t="s">
        <v>398</v>
      </c>
      <c r="M30" s="251" t="s">
        <v>399</v>
      </c>
      <c r="N30" s="251" t="s">
        <v>400</v>
      </c>
      <c r="O30" s="251" t="s">
        <v>402</v>
      </c>
      <c r="P30" s="264">
        <f>COUNTIF('活動記録(農地維持・資源向上) '!$H$9:$M$51,【選択肢】!K30)</f>
        <v>0</v>
      </c>
      <c r="R30" s="274" t="s">
        <v>403</v>
      </c>
      <c r="S30" s="275"/>
      <c r="T30" s="276"/>
    </row>
    <row r="31" spans="11:22" ht="18" customHeight="1">
      <c r="K31" s="250">
        <v>26</v>
      </c>
      <c r="L31" s="251" t="s">
        <v>398</v>
      </c>
      <c r="M31" s="251" t="s">
        <v>399</v>
      </c>
      <c r="N31" s="251" t="s">
        <v>400</v>
      </c>
      <c r="O31" s="251" t="s">
        <v>404</v>
      </c>
      <c r="P31" s="264">
        <f>COUNTIF('活動記録(農地維持・資源向上) '!$H$9:$M$51,【選択肢】!K31)</f>
        <v>0</v>
      </c>
      <c r="R31" s="2113" t="s">
        <v>405</v>
      </c>
      <c r="S31" s="2114"/>
      <c r="T31" s="2115"/>
    </row>
    <row r="32" spans="11:22" ht="18" customHeight="1">
      <c r="K32" s="250">
        <v>27</v>
      </c>
      <c r="L32" s="251" t="s">
        <v>398</v>
      </c>
      <c r="M32" s="251" t="s">
        <v>399</v>
      </c>
      <c r="N32" s="251" t="s">
        <v>400</v>
      </c>
      <c r="O32" s="251" t="s">
        <v>406</v>
      </c>
      <c r="P32" s="264">
        <f>COUNTIF('活動記録(農地維持・資源向上) '!$H$9:$M$51,【選択肢】!K32)</f>
        <v>0</v>
      </c>
      <c r="R32" s="271" t="s">
        <v>407</v>
      </c>
      <c r="S32" s="275"/>
      <c r="T32" s="276"/>
    </row>
    <row r="33" spans="11:20" ht="18" customHeight="1">
      <c r="K33" s="250">
        <v>28</v>
      </c>
      <c r="L33" s="251" t="s">
        <v>398</v>
      </c>
      <c r="M33" s="251" t="s">
        <v>399</v>
      </c>
      <c r="N33" s="251" t="s">
        <v>189</v>
      </c>
      <c r="O33" s="251" t="s">
        <v>408</v>
      </c>
      <c r="P33" s="264">
        <f>COUNTIF('活動記録(農地維持・資源向上) '!$H$9:$M$51,【選択肢】!K33)</f>
        <v>0</v>
      </c>
      <c r="R33" s="271" t="s">
        <v>409</v>
      </c>
      <c r="S33" s="275"/>
      <c r="T33" s="276"/>
    </row>
    <row r="34" spans="11:20" ht="18" customHeight="1">
      <c r="K34" s="250">
        <v>29</v>
      </c>
      <c r="L34" s="251" t="s">
        <v>398</v>
      </c>
      <c r="M34" s="251" t="s">
        <v>410</v>
      </c>
      <c r="N34" s="251" t="s">
        <v>128</v>
      </c>
      <c r="O34" s="251" t="s">
        <v>411</v>
      </c>
      <c r="P34" s="264">
        <f>COUNTIF('活動記録(農地維持・資源向上) '!$H$9:$M$51,【選択肢】!K34)</f>
        <v>0</v>
      </c>
      <c r="R34" s="278" t="s">
        <v>372</v>
      </c>
      <c r="S34" s="279"/>
      <c r="T34" s="280"/>
    </row>
    <row r="35" spans="11:20" ht="18" customHeight="1">
      <c r="K35" s="250">
        <v>30</v>
      </c>
      <c r="L35" s="251" t="s">
        <v>398</v>
      </c>
      <c r="M35" s="251" t="s">
        <v>195</v>
      </c>
      <c r="N35" s="251" t="s">
        <v>349</v>
      </c>
      <c r="O35" s="251" t="s">
        <v>412</v>
      </c>
      <c r="P35" s="264">
        <f>COUNTIF('活動記録(農地維持・資源向上) '!$H$9:$M$51,【選択肢】!K35)</f>
        <v>0</v>
      </c>
    </row>
    <row r="36" spans="11:20" ht="18" customHeight="1">
      <c r="K36" s="250">
        <v>31</v>
      </c>
      <c r="L36" s="251" t="s">
        <v>398</v>
      </c>
      <c r="M36" s="251" t="s">
        <v>195</v>
      </c>
      <c r="N36" s="251" t="s">
        <v>45</v>
      </c>
      <c r="O36" s="251" t="s">
        <v>413</v>
      </c>
      <c r="P36" s="264">
        <f>COUNTIF('活動記録(農地維持・資源向上) '!$H$9:$M$51,【選択肢】!K36)</f>
        <v>0</v>
      </c>
    </row>
    <row r="37" spans="11:20" ht="18" customHeight="1">
      <c r="K37" s="250">
        <v>32</v>
      </c>
      <c r="L37" s="251" t="s">
        <v>398</v>
      </c>
      <c r="M37" s="251" t="s">
        <v>195</v>
      </c>
      <c r="N37" s="251" t="s">
        <v>46</v>
      </c>
      <c r="O37" s="251" t="s">
        <v>414</v>
      </c>
      <c r="P37" s="264">
        <f>COUNTIF('活動記録(農地維持・資源向上) '!$H$9:$M$51,【選択肢】!K37)</f>
        <v>0</v>
      </c>
    </row>
    <row r="38" spans="11:20" ht="18" customHeight="1">
      <c r="K38" s="250">
        <v>33</v>
      </c>
      <c r="L38" s="251" t="s">
        <v>398</v>
      </c>
      <c r="M38" s="251" t="s">
        <v>195</v>
      </c>
      <c r="N38" s="251" t="s">
        <v>47</v>
      </c>
      <c r="O38" s="251" t="s">
        <v>415</v>
      </c>
      <c r="P38" s="264">
        <f>COUNTIF('活動記録(農地維持・資源向上) '!$H$9:$M$51,【選択肢】!K38)</f>
        <v>0</v>
      </c>
    </row>
    <row r="39" spans="11:20" ht="18" customHeight="1">
      <c r="K39" s="250">
        <v>34</v>
      </c>
      <c r="L39" s="251" t="s">
        <v>398</v>
      </c>
      <c r="M39" s="251" t="s">
        <v>189</v>
      </c>
      <c r="N39" s="251" t="s">
        <v>416</v>
      </c>
      <c r="O39" s="251" t="s">
        <v>417</v>
      </c>
      <c r="P39" s="264">
        <f>COUNTIF('活動記録(農地維持・資源向上) '!$H$9:$M$51,【選択肢】!K39)</f>
        <v>0</v>
      </c>
    </row>
    <row r="40" spans="11:20" ht="18" customHeight="1">
      <c r="K40" s="250">
        <v>35</v>
      </c>
      <c r="L40" s="251" t="s">
        <v>398</v>
      </c>
      <c r="M40" s="251" t="s">
        <v>189</v>
      </c>
      <c r="N40" s="251" t="s">
        <v>418</v>
      </c>
      <c r="O40" s="251" t="s">
        <v>419</v>
      </c>
      <c r="P40" s="264">
        <f>COUNTIF('活動記録(農地維持・資源向上) '!$H$9:$M$51,【選択肢】!K40)</f>
        <v>0</v>
      </c>
    </row>
    <row r="41" spans="11:20" ht="18" customHeight="1">
      <c r="K41" s="250">
        <v>36</v>
      </c>
      <c r="L41" s="251" t="s">
        <v>398</v>
      </c>
      <c r="M41" s="251" t="s">
        <v>189</v>
      </c>
      <c r="N41" s="251" t="s">
        <v>420</v>
      </c>
      <c r="O41" s="251" t="s">
        <v>421</v>
      </c>
      <c r="P41" s="264">
        <f>COUNTIF('活動記録(農地維持・資源向上) '!$H$9:$M$51,【選択肢】!K41)</f>
        <v>0</v>
      </c>
    </row>
    <row r="42" spans="11:20" ht="18" customHeight="1">
      <c r="K42" s="250">
        <v>37</v>
      </c>
      <c r="L42" s="251" t="s">
        <v>398</v>
      </c>
      <c r="M42" s="251" t="s">
        <v>189</v>
      </c>
      <c r="N42" s="251" t="s">
        <v>422</v>
      </c>
      <c r="O42" s="251" t="s">
        <v>423</v>
      </c>
      <c r="P42" s="264">
        <f>COUNTIF('活動記録(農地維持・資源向上) '!$H$9:$M$51,【選択肢】!K42)</f>
        <v>0</v>
      </c>
      <c r="Q42" s="281" t="s">
        <v>424</v>
      </c>
    </row>
    <row r="43" spans="11:20" ht="18" customHeight="1">
      <c r="K43" s="250">
        <v>38</v>
      </c>
      <c r="L43" s="251" t="s">
        <v>398</v>
      </c>
      <c r="M43" s="251" t="s">
        <v>189</v>
      </c>
      <c r="N43" s="251" t="s">
        <v>425</v>
      </c>
      <c r="O43" s="282" t="s">
        <v>426</v>
      </c>
      <c r="P43" s="264">
        <f>COUNTIF('活動記録(農地維持・資源向上) '!$H$9:$M$51,【選択肢】!K43)</f>
        <v>0</v>
      </c>
      <c r="Q43" s="283" t="s">
        <v>427</v>
      </c>
      <c r="S43" s="284"/>
    </row>
    <row r="44" spans="11:20" ht="18" customHeight="1">
      <c r="K44" s="250">
        <v>39</v>
      </c>
      <c r="L44" s="251" t="s">
        <v>398</v>
      </c>
      <c r="M44" s="251" t="s">
        <v>195</v>
      </c>
      <c r="N44" s="251" t="s">
        <v>416</v>
      </c>
      <c r="O44" s="285" t="s">
        <v>428</v>
      </c>
      <c r="P44" s="264">
        <f>COUNTIF('活動記録(農地維持・資源向上) '!$H$9:$M$51,【選択肢】!K44)</f>
        <v>0</v>
      </c>
      <c r="Q44" s="286" t="s">
        <v>428</v>
      </c>
      <c r="R44" s="287"/>
      <c r="S44" s="253"/>
    </row>
    <row r="45" spans="11:20" ht="18" customHeight="1">
      <c r="K45" s="250">
        <v>40</v>
      </c>
      <c r="L45" s="251" t="s">
        <v>398</v>
      </c>
      <c r="M45" s="251" t="s">
        <v>195</v>
      </c>
      <c r="N45" s="251" t="s">
        <v>416</v>
      </c>
      <c r="O45" s="285" t="s">
        <v>429</v>
      </c>
      <c r="P45" s="264">
        <f>COUNTIF('活動記録(農地維持・資源向上) '!$H$9:$M$51,【選択肢】!K45)</f>
        <v>0</v>
      </c>
      <c r="Q45" s="286" t="s">
        <v>429</v>
      </c>
      <c r="R45" s="287"/>
      <c r="S45" s="253"/>
    </row>
    <row r="46" spans="11:20" ht="18" customHeight="1">
      <c r="K46" s="250">
        <v>41</v>
      </c>
      <c r="L46" s="251" t="s">
        <v>398</v>
      </c>
      <c r="M46" s="251" t="s">
        <v>195</v>
      </c>
      <c r="N46" s="251" t="s">
        <v>416</v>
      </c>
      <c r="O46" s="285" t="s">
        <v>430</v>
      </c>
      <c r="P46" s="264">
        <f>COUNTIF('活動記録(農地維持・資源向上) '!$H$9:$M$51,【選択肢】!K46)</f>
        <v>0</v>
      </c>
      <c r="Q46" s="286" t="s">
        <v>430</v>
      </c>
      <c r="R46" s="287"/>
      <c r="S46" s="253"/>
    </row>
    <row r="47" spans="11:20" ht="18" customHeight="1">
      <c r="K47" s="250">
        <v>42</v>
      </c>
      <c r="L47" s="251" t="s">
        <v>398</v>
      </c>
      <c r="M47" s="251" t="s">
        <v>195</v>
      </c>
      <c r="N47" s="251" t="s">
        <v>418</v>
      </c>
      <c r="O47" s="285" t="s">
        <v>431</v>
      </c>
      <c r="P47" s="264">
        <f>COUNTIF('活動記録(農地維持・資源向上) '!$H$9:$M$51,【選択肢】!K47)</f>
        <v>0</v>
      </c>
      <c r="Q47" s="286" t="s">
        <v>431</v>
      </c>
      <c r="R47" s="287"/>
      <c r="S47" s="253"/>
    </row>
    <row r="48" spans="11:20" ht="18" customHeight="1">
      <c r="K48" s="250">
        <v>43</v>
      </c>
      <c r="L48" s="251" t="s">
        <v>398</v>
      </c>
      <c r="M48" s="251" t="s">
        <v>195</v>
      </c>
      <c r="N48" s="251" t="s">
        <v>418</v>
      </c>
      <c r="O48" s="285" t="s">
        <v>432</v>
      </c>
      <c r="P48" s="264">
        <f>COUNTIF('活動記録(農地維持・資源向上) '!$H$9:$M$51,【選択肢】!K48)</f>
        <v>0</v>
      </c>
      <c r="Q48" s="286" t="s">
        <v>432</v>
      </c>
      <c r="R48" s="287"/>
      <c r="S48" s="253"/>
    </row>
    <row r="49" spans="11:20" ht="18" customHeight="1">
      <c r="K49" s="250">
        <v>44</v>
      </c>
      <c r="L49" s="251" t="s">
        <v>398</v>
      </c>
      <c r="M49" s="251" t="s">
        <v>195</v>
      </c>
      <c r="N49" s="251" t="s">
        <v>418</v>
      </c>
      <c r="O49" s="285" t="s">
        <v>433</v>
      </c>
      <c r="P49" s="264">
        <f>COUNTIF('活動記録(農地維持・資源向上) '!$H$9:$M$51,【選択肢】!K49)</f>
        <v>0</v>
      </c>
      <c r="Q49" s="286" t="s">
        <v>433</v>
      </c>
      <c r="R49" s="287"/>
      <c r="S49" s="253"/>
    </row>
    <row r="50" spans="11:20" ht="18" customHeight="1">
      <c r="K50" s="250">
        <v>45</v>
      </c>
      <c r="L50" s="251" t="s">
        <v>398</v>
      </c>
      <c r="M50" s="251" t="s">
        <v>195</v>
      </c>
      <c r="N50" s="251" t="s">
        <v>420</v>
      </c>
      <c r="O50" s="285" t="s">
        <v>434</v>
      </c>
      <c r="P50" s="264">
        <f>COUNTIF('活動記録(農地維持・資源向上) '!$H$9:$M$51,【選択肢】!K50)</f>
        <v>0</v>
      </c>
      <c r="Q50" s="286" t="s">
        <v>434</v>
      </c>
      <c r="R50" s="287"/>
      <c r="S50" s="253"/>
    </row>
    <row r="51" spans="11:20" ht="18" customHeight="1">
      <c r="K51" s="250">
        <v>46</v>
      </c>
      <c r="L51" s="251" t="s">
        <v>398</v>
      </c>
      <c r="M51" s="251" t="s">
        <v>195</v>
      </c>
      <c r="N51" s="251" t="s">
        <v>420</v>
      </c>
      <c r="O51" s="285" t="s">
        <v>435</v>
      </c>
      <c r="P51" s="264">
        <f>COUNTIF('活動記録(農地維持・資源向上) '!$H$9:$M$51,【選択肢】!K51)</f>
        <v>0</v>
      </c>
      <c r="Q51" s="286" t="s">
        <v>435</v>
      </c>
      <c r="R51" s="287"/>
      <c r="S51" s="253"/>
    </row>
    <row r="52" spans="11:20" ht="18" customHeight="1">
      <c r="K52" s="250">
        <v>47</v>
      </c>
      <c r="L52" s="251" t="s">
        <v>398</v>
      </c>
      <c r="M52" s="251" t="s">
        <v>195</v>
      </c>
      <c r="N52" s="251" t="s">
        <v>420</v>
      </c>
      <c r="O52" s="285" t="s">
        <v>436</v>
      </c>
      <c r="P52" s="264">
        <f>COUNTIF('活動記録(農地維持・資源向上) '!$H$9:$M$51,【選択肢】!K52)</f>
        <v>0</v>
      </c>
      <c r="Q52" s="286" t="s">
        <v>436</v>
      </c>
      <c r="R52" s="287"/>
      <c r="S52" s="253"/>
    </row>
    <row r="53" spans="11:20" ht="18" customHeight="1">
      <c r="K53" s="250">
        <v>48</v>
      </c>
      <c r="L53" s="251" t="s">
        <v>398</v>
      </c>
      <c r="M53" s="251" t="s">
        <v>195</v>
      </c>
      <c r="N53" s="251" t="s">
        <v>422</v>
      </c>
      <c r="O53" s="285" t="s">
        <v>437</v>
      </c>
      <c r="P53" s="264">
        <f>COUNTIF('活動記録(農地維持・資源向上) '!$H$9:$M$51,【選択肢】!K53)</f>
        <v>0</v>
      </c>
      <c r="Q53" s="286" t="s">
        <v>437</v>
      </c>
      <c r="R53" s="287"/>
      <c r="S53" s="253"/>
    </row>
    <row r="54" spans="11:20" ht="18" customHeight="1">
      <c r="K54" s="250">
        <v>49</v>
      </c>
      <c r="L54" s="251" t="s">
        <v>398</v>
      </c>
      <c r="M54" s="251" t="s">
        <v>195</v>
      </c>
      <c r="N54" s="251" t="s">
        <v>422</v>
      </c>
      <c r="O54" s="285" t="s">
        <v>438</v>
      </c>
      <c r="P54" s="264">
        <f>COUNTIF('活動記録(農地維持・資源向上) '!$H$9:$M$51,【選択肢】!K54)</f>
        <v>0</v>
      </c>
      <c r="Q54" s="286" t="s">
        <v>438</v>
      </c>
      <c r="R54" s="287"/>
      <c r="S54" s="253"/>
    </row>
    <row r="55" spans="11:20" ht="18" customHeight="1">
      <c r="K55" s="250">
        <v>50</v>
      </c>
      <c r="L55" s="251" t="s">
        <v>398</v>
      </c>
      <c r="M55" s="251" t="s">
        <v>195</v>
      </c>
      <c r="N55" s="251" t="s">
        <v>425</v>
      </c>
      <c r="O55" s="285" t="s">
        <v>439</v>
      </c>
      <c r="P55" s="264">
        <f>COUNTIF('活動記録(農地維持・資源向上) '!$H$9:$M$51,【選択肢】!K55)</f>
        <v>0</v>
      </c>
      <c r="Q55" s="286" t="s">
        <v>439</v>
      </c>
      <c r="R55" s="288" t="s">
        <v>424</v>
      </c>
      <c r="S55" s="253"/>
    </row>
    <row r="56" spans="11:20" ht="18" customHeight="1">
      <c r="K56" s="250">
        <v>51</v>
      </c>
      <c r="L56" s="251" t="s">
        <v>398</v>
      </c>
      <c r="M56" s="251" t="s">
        <v>198</v>
      </c>
      <c r="N56" s="251" t="s">
        <v>198</v>
      </c>
      <c r="O56" s="289" t="s">
        <v>440</v>
      </c>
      <c r="P56" s="264">
        <f>COUNTIF('活動記録(農地維持・資源向上) '!$H$9:$M$51,【選択肢】!K56)</f>
        <v>0</v>
      </c>
      <c r="Q56" s="290"/>
      <c r="R56" s="245" t="s">
        <v>441</v>
      </c>
      <c r="S56" s="291"/>
      <c r="T56" s="284"/>
    </row>
    <row r="57" spans="11:20" ht="18" customHeight="1">
      <c r="K57" s="250">
        <v>52</v>
      </c>
      <c r="L57" s="251" t="s">
        <v>398</v>
      </c>
      <c r="M57" s="251" t="s">
        <v>442</v>
      </c>
      <c r="N57" s="251" t="s">
        <v>442</v>
      </c>
      <c r="O57" s="251" t="s">
        <v>443</v>
      </c>
      <c r="P57" s="264">
        <f>COUNTIF('活動記録(農地維持・資源向上) '!$H$9:$M$51,【選択肢】!K57)</f>
        <v>0</v>
      </c>
      <c r="R57" s="292" t="s">
        <v>444</v>
      </c>
      <c r="S57" s="293"/>
      <c r="T57" s="294"/>
    </row>
    <row r="58" spans="11:20" ht="18" customHeight="1">
      <c r="K58" s="250">
        <v>53</v>
      </c>
      <c r="L58" s="251" t="s">
        <v>398</v>
      </c>
      <c r="M58" s="251" t="s">
        <v>442</v>
      </c>
      <c r="N58" s="251" t="s">
        <v>442</v>
      </c>
      <c r="O58" s="357" t="s">
        <v>536</v>
      </c>
      <c r="P58" s="264">
        <f>COUNTIF('活動記録(農地維持・資源向上) '!$H$9:$M$51,【選択肢】!K58)</f>
        <v>0</v>
      </c>
      <c r="R58" s="357" t="s">
        <v>536</v>
      </c>
      <c r="S58" s="293"/>
      <c r="T58" s="294"/>
    </row>
    <row r="59" spans="11:20" ht="18" customHeight="1">
      <c r="K59" s="250">
        <v>54</v>
      </c>
      <c r="L59" s="251" t="s">
        <v>398</v>
      </c>
      <c r="M59" s="251" t="s">
        <v>442</v>
      </c>
      <c r="N59" s="251" t="s">
        <v>442</v>
      </c>
      <c r="O59" s="251" t="s">
        <v>445</v>
      </c>
      <c r="P59" s="264">
        <f>COUNTIF('活動記録(農地維持・資源向上) '!$H$9:$M$51,【選択肢】!K59)</f>
        <v>0</v>
      </c>
      <c r="R59" s="295" t="s">
        <v>446</v>
      </c>
      <c r="S59" s="293"/>
      <c r="T59" s="294"/>
    </row>
    <row r="60" spans="11:20" ht="18" customHeight="1">
      <c r="K60" s="250">
        <v>55</v>
      </c>
      <c r="L60" s="251" t="s">
        <v>398</v>
      </c>
      <c r="M60" s="251" t="s">
        <v>442</v>
      </c>
      <c r="N60" s="251" t="s">
        <v>442</v>
      </c>
      <c r="O60" s="251" t="s">
        <v>447</v>
      </c>
      <c r="P60" s="264">
        <f>COUNTIF('活動記録(農地維持・資源向上) '!$H$9:$M$51,【選択肢】!K60)</f>
        <v>0</v>
      </c>
      <c r="R60" s="295" t="s">
        <v>448</v>
      </c>
      <c r="S60" s="293"/>
      <c r="T60" s="294"/>
    </row>
    <row r="61" spans="11:20" ht="18" customHeight="1">
      <c r="K61" s="250">
        <v>56</v>
      </c>
      <c r="L61" s="251" t="s">
        <v>398</v>
      </c>
      <c r="M61" s="251" t="s">
        <v>442</v>
      </c>
      <c r="N61" s="251" t="s">
        <v>442</v>
      </c>
      <c r="O61" s="251" t="s">
        <v>449</v>
      </c>
      <c r="P61" s="264">
        <f>COUNTIF('活動記録(農地維持・資源向上) '!$H$9:$M$51,【選択肢】!K61)</f>
        <v>0</v>
      </c>
      <c r="R61" s="295" t="s">
        <v>450</v>
      </c>
      <c r="S61" s="293"/>
      <c r="T61" s="294"/>
    </row>
    <row r="62" spans="11:20" ht="18" customHeight="1">
      <c r="K62" s="250">
        <v>57</v>
      </c>
      <c r="L62" s="251" t="s">
        <v>398</v>
      </c>
      <c r="M62" s="251" t="s">
        <v>442</v>
      </c>
      <c r="N62" s="251" t="s">
        <v>442</v>
      </c>
      <c r="O62" s="251" t="s">
        <v>493</v>
      </c>
      <c r="P62" s="264">
        <f>COUNTIF('活動記録(農地維持・資源向上) '!$H$9:$M$51,【選択肢】!K62)</f>
        <v>0</v>
      </c>
      <c r="R62" s="295" t="s">
        <v>494</v>
      </c>
      <c r="S62" s="293"/>
      <c r="T62" s="294"/>
    </row>
    <row r="63" spans="11:20" ht="18" customHeight="1">
      <c r="K63" s="250">
        <v>58</v>
      </c>
      <c r="L63" s="251" t="s">
        <v>398</v>
      </c>
      <c r="M63" s="251" t="s">
        <v>442</v>
      </c>
      <c r="N63" s="251" t="s">
        <v>442</v>
      </c>
      <c r="O63" s="251" t="s">
        <v>451</v>
      </c>
      <c r="P63" s="264">
        <f>COUNTIF('活動記録(農地維持・資源向上) '!$H$9:$M$51,【選択肢】!K63)</f>
        <v>0</v>
      </c>
      <c r="R63" s="295" t="s">
        <v>452</v>
      </c>
      <c r="S63" s="293"/>
      <c r="T63" s="294"/>
    </row>
    <row r="64" spans="11:20" ht="18" customHeight="1">
      <c r="K64" s="250">
        <v>59</v>
      </c>
      <c r="L64" s="251" t="s">
        <v>398</v>
      </c>
      <c r="M64" s="251" t="s">
        <v>442</v>
      </c>
      <c r="N64" s="251" t="s">
        <v>442</v>
      </c>
      <c r="O64" s="251" t="s">
        <v>453</v>
      </c>
      <c r="P64" s="264">
        <f>COUNTIF('活動記録(農地維持・資源向上) '!$H$9:$M$51,【選択肢】!K64)</f>
        <v>0</v>
      </c>
      <c r="R64" s="296" t="s">
        <v>454</v>
      </c>
      <c r="S64" s="288" t="s">
        <v>424</v>
      </c>
      <c r="T64" s="294"/>
    </row>
    <row r="65" spans="11:20" ht="18" customHeight="1">
      <c r="K65" s="250">
        <v>60</v>
      </c>
      <c r="L65" s="251" t="s">
        <v>398</v>
      </c>
      <c r="M65" s="251" t="s">
        <v>442</v>
      </c>
      <c r="N65" s="251" t="s">
        <v>442</v>
      </c>
      <c r="O65" s="251" t="s">
        <v>540</v>
      </c>
      <c r="P65" s="264">
        <f>COUNTIF('活動記録(農地維持・資源向上) '!$H$9:$M$51,【選択肢】!K65)</f>
        <v>0</v>
      </c>
      <c r="R65" s="297"/>
      <c r="S65" s="245" t="s">
        <v>455</v>
      </c>
      <c r="T65" s="291"/>
    </row>
    <row r="66" spans="11:20" ht="18" customHeight="1">
      <c r="K66" s="250">
        <v>61</v>
      </c>
      <c r="L66" s="251" t="s">
        <v>456</v>
      </c>
      <c r="M66" s="251" t="s">
        <v>195</v>
      </c>
      <c r="N66" s="251" t="s">
        <v>45</v>
      </c>
      <c r="O66" s="251" t="s">
        <v>457</v>
      </c>
      <c r="P66" s="967">
        <f>COUNTIF('活動記録 (長寿命化)'!$H$9:$M$51,【選択肢】!K66)</f>
        <v>0</v>
      </c>
      <c r="S66" s="292" t="s">
        <v>458</v>
      </c>
      <c r="T66" s="293"/>
    </row>
    <row r="67" spans="11:20" ht="18" customHeight="1">
      <c r="K67" s="250">
        <v>62</v>
      </c>
      <c r="L67" s="251" t="s">
        <v>456</v>
      </c>
      <c r="M67" s="251" t="s">
        <v>195</v>
      </c>
      <c r="N67" s="251" t="s">
        <v>45</v>
      </c>
      <c r="O67" s="251" t="s">
        <v>459</v>
      </c>
      <c r="P67" s="967">
        <f>COUNTIF('活動記録 (長寿命化)'!$H$9:$M$51,【選択肢】!K67)</f>
        <v>0</v>
      </c>
      <c r="S67" s="295" t="s">
        <v>460</v>
      </c>
      <c r="T67" s="293"/>
    </row>
    <row r="68" spans="11:20" ht="18" customHeight="1">
      <c r="K68" s="250">
        <v>63</v>
      </c>
      <c r="L68" s="251" t="s">
        <v>456</v>
      </c>
      <c r="M68" s="251" t="s">
        <v>195</v>
      </c>
      <c r="N68" s="251" t="s">
        <v>46</v>
      </c>
      <c r="O68" s="251" t="s">
        <v>461</v>
      </c>
      <c r="P68" s="967">
        <f>COUNTIF('活動記録 (長寿命化)'!$H$9:$M$51,【選択肢】!K68)</f>
        <v>0</v>
      </c>
      <c r="S68" s="295" t="s">
        <v>462</v>
      </c>
      <c r="T68" s="293"/>
    </row>
    <row r="69" spans="11:20" ht="18" customHeight="1">
      <c r="K69" s="250">
        <v>64</v>
      </c>
      <c r="L69" s="251" t="s">
        <v>456</v>
      </c>
      <c r="M69" s="251" t="s">
        <v>195</v>
      </c>
      <c r="N69" s="251" t="s">
        <v>46</v>
      </c>
      <c r="O69" s="251" t="s">
        <v>463</v>
      </c>
      <c r="P69" s="967">
        <f>COUNTIF('活動記録 (長寿命化)'!$H$9:$M$51,【選択肢】!K69)</f>
        <v>0</v>
      </c>
      <c r="S69" s="295" t="s">
        <v>464</v>
      </c>
      <c r="T69" s="293"/>
    </row>
    <row r="70" spans="11:20" ht="18" customHeight="1">
      <c r="K70" s="250">
        <v>65</v>
      </c>
      <c r="L70" s="251" t="s">
        <v>456</v>
      </c>
      <c r="M70" s="251" t="s">
        <v>195</v>
      </c>
      <c r="N70" s="251" t="s">
        <v>47</v>
      </c>
      <c r="O70" s="251" t="s">
        <v>465</v>
      </c>
      <c r="P70" s="967">
        <f>COUNTIF('活動記録 (長寿命化)'!$H$9:$M$51,【選択肢】!K70)</f>
        <v>0</v>
      </c>
      <c r="S70" s="295" t="s">
        <v>466</v>
      </c>
      <c r="T70" s="293"/>
    </row>
    <row r="71" spans="11:20" ht="18" customHeight="1">
      <c r="K71" s="298">
        <v>66</v>
      </c>
      <c r="L71" s="282" t="s">
        <v>456</v>
      </c>
      <c r="M71" s="282" t="s">
        <v>195</v>
      </c>
      <c r="N71" s="282" t="s">
        <v>47</v>
      </c>
      <c r="O71" s="282" t="s">
        <v>467</v>
      </c>
      <c r="P71" s="967">
        <f>COUNTIF('活動記録 (長寿命化)'!$H$9:$M$51,【選択肢】!K71)</f>
        <v>0</v>
      </c>
      <c r="S71" s="296" t="s">
        <v>468</v>
      </c>
      <c r="T71" s="293"/>
    </row>
    <row r="72" spans="11:20">
      <c r="K72" s="945">
        <v>100</v>
      </c>
      <c r="L72" s="945" t="s">
        <v>332</v>
      </c>
      <c r="M72" s="945" t="s">
        <v>195</v>
      </c>
      <c r="N72" s="945" t="s">
        <v>1218</v>
      </c>
      <c r="O72" s="945" t="s">
        <v>1219</v>
      </c>
      <c r="P72" s="947">
        <f>COUNTIF('活動記録(農地維持・資源向上) '!$H$9:$M$51,【選択肢】!K72)</f>
        <v>0</v>
      </c>
      <c r="S72" s="948" t="s">
        <v>1229</v>
      </c>
    </row>
    <row r="73" spans="11:20">
      <c r="K73" s="946">
        <v>101</v>
      </c>
      <c r="L73" s="946" t="s">
        <v>332</v>
      </c>
      <c r="M73" s="946" t="s">
        <v>195</v>
      </c>
      <c r="N73" s="946" t="s">
        <v>1218</v>
      </c>
      <c r="O73" s="946" t="s">
        <v>1220</v>
      </c>
      <c r="P73" s="947">
        <f>COUNTIF('活動記録(農地維持・資源向上) '!$H$9:$M$51,【選択肢】!K73)</f>
        <v>0</v>
      </c>
    </row>
    <row r="74" spans="11:20">
      <c r="K74" s="946">
        <v>102</v>
      </c>
      <c r="L74" s="946" t="s">
        <v>332</v>
      </c>
      <c r="M74" s="946" t="s">
        <v>195</v>
      </c>
      <c r="N74" s="946" t="s">
        <v>1218</v>
      </c>
      <c r="O74" s="946" t="s">
        <v>1221</v>
      </c>
      <c r="P74" s="947">
        <f>COUNTIF('活動記録(農地維持・資源向上) '!$H$9:$M$51,【選択肢】!K74)</f>
        <v>0</v>
      </c>
    </row>
    <row r="75" spans="11:20">
      <c r="K75" s="946">
        <v>103</v>
      </c>
      <c r="L75" s="946" t="s">
        <v>332</v>
      </c>
      <c r="M75" s="946" t="s">
        <v>195</v>
      </c>
      <c r="N75" s="946" t="s">
        <v>45</v>
      </c>
      <c r="O75" s="946" t="s">
        <v>1222</v>
      </c>
      <c r="P75" s="947">
        <f>COUNTIF('活動記録(農地維持・資源向上) '!$H$9:$M$51,【選択肢】!K75)</f>
        <v>0</v>
      </c>
    </row>
    <row r="76" spans="11:20">
      <c r="K76" s="946">
        <v>104</v>
      </c>
      <c r="L76" s="946" t="s">
        <v>332</v>
      </c>
      <c r="M76" s="946" t="s">
        <v>195</v>
      </c>
      <c r="N76" s="946" t="s">
        <v>45</v>
      </c>
      <c r="O76" s="946" t="s">
        <v>1223</v>
      </c>
      <c r="P76" s="947">
        <f>COUNTIF('活動記録(農地維持・資源向上) '!$H$9:$M$51,【選択肢】!K76)</f>
        <v>0</v>
      </c>
    </row>
    <row r="77" spans="11:20">
      <c r="K77" s="946">
        <v>105</v>
      </c>
      <c r="L77" s="946" t="s">
        <v>332</v>
      </c>
      <c r="M77" s="946" t="s">
        <v>195</v>
      </c>
      <c r="N77" s="946" t="s">
        <v>45</v>
      </c>
      <c r="O77" s="946" t="s">
        <v>1224</v>
      </c>
      <c r="P77" s="947">
        <f>COUNTIF('活動記録(農地維持・資源向上) '!$H$9:$M$51,【選択肢】!K77)</f>
        <v>0</v>
      </c>
    </row>
    <row r="78" spans="11:20">
      <c r="K78" s="946">
        <v>106</v>
      </c>
      <c r="L78" s="946" t="s">
        <v>332</v>
      </c>
      <c r="M78" s="946" t="s">
        <v>195</v>
      </c>
      <c r="N78" s="946" t="s">
        <v>45</v>
      </c>
      <c r="O78" s="946" t="s">
        <v>1225</v>
      </c>
      <c r="P78" s="947">
        <f>COUNTIF('活動記録(農地維持・資源向上) '!$H$9:$M$51,【選択肢】!K78)</f>
        <v>0</v>
      </c>
    </row>
    <row r="79" spans="11:20">
      <c r="K79" s="946">
        <v>107</v>
      </c>
      <c r="L79" s="946" t="s">
        <v>332</v>
      </c>
      <c r="M79" s="946" t="s">
        <v>195</v>
      </c>
      <c r="N79" s="946" t="s">
        <v>46</v>
      </c>
      <c r="O79" s="946" t="s">
        <v>1226</v>
      </c>
      <c r="P79" s="947">
        <f>COUNTIF('活動記録(農地維持・資源向上) '!$H$9:$M$51,【選択肢】!K79)</f>
        <v>0</v>
      </c>
    </row>
    <row r="80" spans="11:20">
      <c r="K80" s="946">
        <v>108</v>
      </c>
      <c r="L80" s="946" t="s">
        <v>332</v>
      </c>
      <c r="M80" s="946" t="s">
        <v>195</v>
      </c>
      <c r="N80" s="946" t="s">
        <v>46</v>
      </c>
      <c r="O80" s="946" t="s">
        <v>1227</v>
      </c>
      <c r="P80" s="947">
        <f>COUNTIF('活動記録(農地維持・資源向上) '!$H$9:$M$51,【選択肢】!K80)</f>
        <v>0</v>
      </c>
    </row>
    <row r="81" spans="11:16">
      <c r="K81" s="946">
        <v>109</v>
      </c>
      <c r="L81" s="946" t="s">
        <v>456</v>
      </c>
      <c r="M81" s="946" t="s">
        <v>195</v>
      </c>
      <c r="N81" s="946" t="s">
        <v>1214</v>
      </c>
      <c r="O81" s="946" t="s">
        <v>1228</v>
      </c>
      <c r="P81" s="947">
        <f>COUNTIF('活動記録(農地維持・資源向上) '!$H$9:$M$51,【選択肢】!K81)</f>
        <v>0</v>
      </c>
    </row>
    <row r="82" spans="11:16">
      <c r="K82" s="299"/>
      <c r="L82" s="299"/>
      <c r="M82" s="299"/>
      <c r="N82" s="299"/>
      <c r="O82" s="299"/>
      <c r="P82" s="299"/>
    </row>
    <row r="83" spans="11:16">
      <c r="K83" s="300"/>
      <c r="L83" s="300"/>
      <c r="M83" s="300"/>
      <c r="N83" s="300"/>
      <c r="O83" s="300"/>
      <c r="P83" s="299"/>
    </row>
    <row r="84" spans="11:16">
      <c r="K84" s="301"/>
      <c r="L84" s="301"/>
      <c r="M84" s="301" t="s">
        <v>469</v>
      </c>
      <c r="N84" s="301"/>
      <c r="O84" s="301"/>
      <c r="P84" s="302"/>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4"/>
  <pageMargins left="0.70866141732283472" right="0.70866141732283472" top="0.74803149606299213" bottom="0.74803149606299213" header="0.31496062992125984" footer="0.31496062992125984"/>
  <pageSetup paperSize="9" scale="33" fitToWidth="0" orientation="landscape" r:id="rId1"/>
  <colBreaks count="1" manualBreakCount="1">
    <brk id="10" max="7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showGridLines="0" tabSelected="1" view="pageBreakPreview" topLeftCell="A2" zoomScaleNormal="90" zoomScaleSheetLayoutView="100" workbookViewId="0">
      <selection activeCell="A13" sqref="A13"/>
    </sheetView>
  </sheetViews>
  <sheetFormatPr defaultColWidth="9" defaultRowHeight="14.25"/>
  <cols>
    <col min="1" max="1" width="5.5" style="421" customWidth="1"/>
    <col min="2" max="2" width="6.375" style="421" customWidth="1"/>
    <col min="3" max="3" width="4.125" style="421" customWidth="1"/>
    <col min="4" max="4" width="43.75" style="421" customWidth="1"/>
    <col min="5" max="5" width="22.375" style="421" customWidth="1"/>
    <col min="6" max="6" width="9.5" style="421" customWidth="1"/>
    <col min="7" max="11" width="4.25" style="421" customWidth="1"/>
    <col min="12" max="17" width="2.625" style="421" customWidth="1"/>
    <col min="18" max="16384" width="9" style="421"/>
  </cols>
  <sheetData>
    <row r="1" spans="1:30" ht="18.75" customHeight="1">
      <c r="A1" s="421" t="s">
        <v>638</v>
      </c>
      <c r="Q1" s="436"/>
      <c r="R1" s="436"/>
      <c r="AD1" s="421" t="s">
        <v>637</v>
      </c>
    </row>
    <row r="2" spans="1:30" ht="18.75" customHeight="1">
      <c r="A2" s="915" t="s">
        <v>1204</v>
      </c>
      <c r="B2" s="916"/>
      <c r="C2" s="916"/>
      <c r="D2" s="916"/>
      <c r="E2" s="917" t="s">
        <v>1205</v>
      </c>
      <c r="F2" s="918"/>
      <c r="Q2" s="436"/>
      <c r="R2" s="436"/>
    </row>
    <row r="3" spans="1:30" ht="27.75" customHeight="1">
      <c r="A3" s="433"/>
      <c r="E3" s="819" t="s">
        <v>529</v>
      </c>
      <c r="Q3" s="436"/>
      <c r="R3" s="436"/>
    </row>
    <row r="4" spans="1:30" s="426" customFormat="1" ht="25.5" customHeight="1">
      <c r="A4" s="1036">
        <f>'はじめに（PC）'!D3</f>
        <v>0</v>
      </c>
      <c r="B4" s="1036"/>
      <c r="C4" s="1036"/>
      <c r="D4" s="435" t="s">
        <v>1247</v>
      </c>
      <c r="E4" s="428"/>
      <c r="F4" s="421"/>
      <c r="G4" s="421"/>
    </row>
    <row r="5" spans="1:30" s="426" customFormat="1" ht="29.25" customHeight="1">
      <c r="A5" s="434"/>
      <c r="B5" s="434"/>
      <c r="C5" s="434"/>
      <c r="D5" s="434"/>
      <c r="E5" s="434"/>
      <c r="F5" s="421"/>
      <c r="G5" s="421"/>
      <c r="H5" s="421"/>
      <c r="I5" s="421"/>
      <c r="J5" s="421"/>
      <c r="K5" s="421"/>
      <c r="L5" s="421"/>
      <c r="M5" s="421"/>
      <c r="N5" s="421"/>
      <c r="O5" s="421"/>
      <c r="P5" s="421"/>
      <c r="Q5" s="421"/>
    </row>
    <row r="6" spans="1:30" ht="24" customHeight="1">
      <c r="A6" s="431"/>
      <c r="B6" s="431"/>
      <c r="C6" s="431"/>
      <c r="D6" s="431"/>
      <c r="E6" s="817" t="str">
        <f>'はじめに（PC）'!D4&amp;""</f>
        <v/>
      </c>
    </row>
    <row r="7" spans="1:30" ht="24" customHeight="1">
      <c r="A7" s="431"/>
      <c r="B7" s="431"/>
      <c r="C7" s="431"/>
      <c r="D7" s="431"/>
      <c r="E7" s="818" t="str">
        <f>'はじめに（PC）'!D5&amp;""</f>
        <v/>
      </c>
      <c r="F7" s="432"/>
    </row>
    <row r="8" spans="1:30" ht="26.25" customHeight="1">
      <c r="A8" s="431"/>
      <c r="B8" s="431"/>
      <c r="C8" s="431"/>
      <c r="D8" s="431"/>
      <c r="E8" s="428"/>
    </row>
    <row r="9" spans="1:30" s="426" customFormat="1" ht="25.5" customHeight="1">
      <c r="A9" s="429"/>
      <c r="B9" s="428"/>
      <c r="C9" s="428"/>
      <c r="D9" s="428"/>
      <c r="E9" s="428"/>
      <c r="F9" s="421"/>
      <c r="G9" s="421"/>
    </row>
    <row r="10" spans="1:30" s="426" customFormat="1" ht="25.5" customHeight="1">
      <c r="A10" s="429"/>
      <c r="B10" s="430" t="s">
        <v>1251</v>
      </c>
      <c r="C10" s="430"/>
      <c r="D10" s="430"/>
      <c r="E10" s="430"/>
      <c r="F10" s="421"/>
      <c r="G10" s="421"/>
    </row>
    <row r="11" spans="1:30" s="426" customFormat="1" ht="25.5" customHeight="1">
      <c r="A11" s="429"/>
      <c r="B11" s="428"/>
      <c r="C11" s="428"/>
      <c r="D11" s="428"/>
      <c r="E11" s="428"/>
      <c r="F11" s="421"/>
      <c r="G11" s="421"/>
    </row>
    <row r="12" spans="1:30" s="422" customFormat="1" ht="45.75" customHeight="1">
      <c r="A12" s="1037" t="s">
        <v>1252</v>
      </c>
      <c r="B12" s="1037"/>
      <c r="C12" s="1037"/>
      <c r="D12" s="1037"/>
      <c r="E12" s="1037"/>
      <c r="F12" s="1037"/>
    </row>
    <row r="13" spans="1:30" s="422" customFormat="1" ht="18" customHeight="1"/>
    <row r="14" spans="1:30" s="426" customFormat="1" ht="25.5" customHeight="1">
      <c r="A14" s="1038" t="s">
        <v>635</v>
      </c>
      <c r="B14" s="1038"/>
      <c r="C14" s="1038"/>
      <c r="D14" s="1038"/>
      <c r="E14" s="1038"/>
      <c r="F14" s="421"/>
      <c r="G14" s="421"/>
      <c r="H14" s="421"/>
      <c r="I14" s="421"/>
      <c r="J14" s="421"/>
    </row>
    <row r="15" spans="1:30" s="422" customFormat="1" ht="24.75" customHeight="1">
      <c r="B15" s="422" t="s">
        <v>634</v>
      </c>
    </row>
    <row r="16" spans="1:30" s="426" customFormat="1" ht="24.75" customHeight="1">
      <c r="A16" s="427"/>
      <c r="B16" s="424"/>
      <c r="C16" s="424"/>
      <c r="D16" s="424"/>
      <c r="E16" s="427"/>
      <c r="F16" s="427"/>
      <c r="G16" s="427"/>
      <c r="H16" s="427"/>
      <c r="I16" s="427"/>
      <c r="J16" s="427"/>
    </row>
    <row r="17" spans="2:5" s="422" customFormat="1" ht="24.75" customHeight="1">
      <c r="B17" s="422" t="s">
        <v>633</v>
      </c>
    </row>
    <row r="18" spans="2:5" ht="24.75" customHeight="1">
      <c r="C18" s="425" t="s">
        <v>632</v>
      </c>
      <c r="D18" s="1035" t="s">
        <v>631</v>
      </c>
      <c r="E18" s="1035"/>
    </row>
    <row r="19" spans="2:5" ht="24.75" customHeight="1">
      <c r="C19" s="423" t="s">
        <v>627</v>
      </c>
      <c r="D19" s="1035" t="s">
        <v>630</v>
      </c>
      <c r="E19" s="1035"/>
    </row>
    <row r="20" spans="2:5" ht="24.75" customHeight="1">
      <c r="C20" s="423" t="s">
        <v>627</v>
      </c>
      <c r="D20" s="1035" t="s">
        <v>629</v>
      </c>
      <c r="E20" s="1035"/>
    </row>
    <row r="21" spans="2:5" ht="24.75" customHeight="1">
      <c r="B21" s="424"/>
    </row>
    <row r="22" spans="2:5" s="422" customFormat="1" ht="24.75" customHeight="1">
      <c r="B22" s="422" t="s">
        <v>628</v>
      </c>
    </row>
    <row r="23" spans="2:5" s="422" customFormat="1" ht="24.75" customHeight="1">
      <c r="C23" s="423" t="s">
        <v>627</v>
      </c>
      <c r="D23" s="422" t="s">
        <v>626</v>
      </c>
    </row>
    <row r="24" spans="2:5" ht="25.5" customHeight="1"/>
    <row r="25" spans="2:5" s="1001" customFormat="1" ht="148.5" customHeight="1">
      <c r="C25" s="1002" t="s">
        <v>1248</v>
      </c>
      <c r="D25" s="1034" t="s">
        <v>1249</v>
      </c>
      <c r="E25" s="1034"/>
    </row>
    <row r="26" spans="2:5" s="1001" customFormat="1" ht="25.5" customHeight="1">
      <c r="C26" s="1003" t="s">
        <v>627</v>
      </c>
      <c r="D26" s="1004" t="s">
        <v>1250</v>
      </c>
    </row>
    <row r="27" spans="2:5" ht="25.5" customHeight="1"/>
    <row r="28" spans="2:5" ht="25.5" customHeight="1"/>
    <row r="29" spans="2:5" ht="25.5" customHeight="1"/>
    <row r="30" spans="2:5" ht="25.5" customHeight="1"/>
  </sheetData>
  <mergeCells count="7">
    <mergeCell ref="D25:E25"/>
    <mergeCell ref="D20:E20"/>
    <mergeCell ref="A4:C4"/>
    <mergeCell ref="A12:F12"/>
    <mergeCell ref="A14:E14"/>
    <mergeCell ref="D18:E18"/>
    <mergeCell ref="D19:E19"/>
  </mergeCells>
  <phoneticPr fontId="4"/>
  <dataValidations count="1">
    <dataValidation type="list" allowBlank="1" showInputMessage="1" showErrorMessage="1" sqref="C18:C20 C23 C26">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view="pageBreakPreview" zoomScaleNormal="100" zoomScaleSheetLayoutView="100" workbookViewId="0">
      <selection sqref="A1:B1"/>
    </sheetView>
  </sheetViews>
  <sheetFormatPr defaultColWidth="9" defaultRowHeight="18" customHeight="1"/>
  <cols>
    <col min="1" max="2" width="2.5" style="437" customWidth="1"/>
    <col min="3" max="3" width="4.75" style="437" customWidth="1"/>
    <col min="4" max="4" width="5" style="437" customWidth="1"/>
    <col min="5" max="5" width="38.875" style="437" customWidth="1"/>
    <col min="6" max="6" width="23.625" style="437" customWidth="1"/>
    <col min="7" max="7" width="6.25" style="437" customWidth="1"/>
    <col min="8" max="8" width="3.5" style="437" customWidth="1"/>
    <col min="9" max="9" width="9" style="437"/>
    <col min="10" max="10" width="5.75" style="437" customWidth="1"/>
    <col min="11" max="16384" width="9" style="437"/>
  </cols>
  <sheetData>
    <row r="1" spans="1:7" ht="18" customHeight="1">
      <c r="A1" s="433" t="s">
        <v>671</v>
      </c>
    </row>
    <row r="2" spans="1:7" ht="18" customHeight="1">
      <c r="A2" s="433" t="s">
        <v>1204</v>
      </c>
    </row>
    <row r="3" spans="1:7" ht="18" customHeight="1">
      <c r="G3" s="442" t="s">
        <v>1206</v>
      </c>
    </row>
    <row r="4" spans="1:7" ht="18" customHeight="1">
      <c r="A4" s="1045" t="s">
        <v>670</v>
      </c>
      <c r="B4" s="1045"/>
      <c r="C4" s="1045"/>
      <c r="D4" s="1045"/>
      <c r="E4" s="1045"/>
      <c r="F4" s="1045"/>
      <c r="G4" s="1045"/>
    </row>
    <row r="6" spans="1:7" ht="18" customHeight="1">
      <c r="F6" s="1046" t="str">
        <f>'様式第1-1号'!E3</f>
        <v>○年○月○日</v>
      </c>
      <c r="G6" s="1046"/>
    </row>
    <row r="7" spans="1:7" ht="17.25" customHeight="1">
      <c r="F7" s="1051" t="str">
        <f>'はじめに（PC）'!D4&amp;""</f>
        <v/>
      </c>
      <c r="G7" s="1051"/>
    </row>
    <row r="8" spans="1:7" ht="9.75" customHeight="1"/>
    <row r="9" spans="1:7" ht="18" customHeight="1">
      <c r="A9" s="439" t="s">
        <v>669</v>
      </c>
      <c r="B9" s="439"/>
    </row>
    <row r="10" spans="1:7" ht="18" customHeight="1">
      <c r="A10" s="437" t="s">
        <v>668</v>
      </c>
    </row>
    <row r="11" spans="1:7" ht="36.75" customHeight="1">
      <c r="B11" s="1047" t="s">
        <v>667</v>
      </c>
      <c r="C11" s="1047"/>
      <c r="D11" s="1047"/>
      <c r="E11" s="1047"/>
      <c r="F11" s="1047"/>
      <c r="G11" s="1047"/>
    </row>
    <row r="12" spans="1:7" ht="18" customHeight="1">
      <c r="A12" s="437" t="s">
        <v>666</v>
      </c>
    </row>
    <row r="13" spans="1:7" ht="38.25" customHeight="1">
      <c r="B13" s="1047" t="s">
        <v>665</v>
      </c>
      <c r="C13" s="1047"/>
      <c r="D13" s="1047"/>
      <c r="E13" s="1047"/>
      <c r="F13" s="1047"/>
      <c r="G13" s="1047"/>
    </row>
    <row r="14" spans="1:7" ht="18" customHeight="1">
      <c r="A14" s="439" t="s">
        <v>664</v>
      </c>
      <c r="B14" s="439"/>
    </row>
    <row r="15" spans="1:7" ht="18" customHeight="1">
      <c r="A15" s="437" t="s">
        <v>663</v>
      </c>
    </row>
    <row r="16" spans="1:7" ht="18" customHeight="1">
      <c r="A16" s="437" t="s">
        <v>662</v>
      </c>
    </row>
    <row r="17" spans="1:7" ht="18" customHeight="1">
      <c r="C17" s="1048" t="s">
        <v>661</v>
      </c>
      <c r="D17" s="1049"/>
      <c r="E17" s="1049"/>
      <c r="F17" s="1049"/>
      <c r="G17" s="1050"/>
    </row>
    <row r="18" spans="1:7" ht="18" customHeight="1">
      <c r="C18" s="441"/>
      <c r="D18" s="1042" t="s">
        <v>299</v>
      </c>
      <c r="E18" s="1043" t="s">
        <v>660</v>
      </c>
      <c r="F18" s="1043"/>
      <c r="G18" s="1043"/>
    </row>
    <row r="19" spans="1:7" ht="40.5" customHeight="1">
      <c r="C19" s="441"/>
      <c r="D19" s="1042"/>
      <c r="E19" s="1043"/>
      <c r="F19" s="1043"/>
      <c r="G19" s="1043"/>
    </row>
    <row r="20" spans="1:7" ht="18" customHeight="1">
      <c r="C20" s="441"/>
      <c r="D20" s="1042" t="s">
        <v>659</v>
      </c>
      <c r="E20" s="1043" t="s">
        <v>658</v>
      </c>
      <c r="F20" s="1043"/>
      <c r="G20" s="1043"/>
    </row>
    <row r="21" spans="1:7" ht="27.75" customHeight="1">
      <c r="C21" s="441"/>
      <c r="D21" s="1042"/>
      <c r="E21" s="1043"/>
      <c r="F21" s="1043"/>
      <c r="G21" s="1043"/>
    </row>
    <row r="22" spans="1:7" ht="18" customHeight="1">
      <c r="C22" s="820"/>
      <c r="D22" s="1039" t="s">
        <v>657</v>
      </c>
      <c r="E22" s="1039"/>
      <c r="F22" s="1039"/>
      <c r="G22" s="1039"/>
    </row>
    <row r="23" spans="1:7" ht="18" customHeight="1">
      <c r="C23" s="820"/>
      <c r="D23" s="1039" t="s">
        <v>656</v>
      </c>
      <c r="E23" s="1039"/>
      <c r="F23" s="1039"/>
      <c r="G23" s="1039"/>
    </row>
    <row r="24" spans="1:7" ht="18" customHeight="1">
      <c r="C24" s="820"/>
      <c r="D24" s="1039" t="s">
        <v>655</v>
      </c>
      <c r="E24" s="1039"/>
      <c r="F24" s="1039"/>
      <c r="G24" s="1039"/>
    </row>
    <row r="25" spans="1:7" ht="5.0999999999999996" customHeight="1">
      <c r="C25" s="440"/>
    </row>
    <row r="26" spans="1:7" ht="18" customHeight="1">
      <c r="A26" s="437" t="s">
        <v>654</v>
      </c>
    </row>
    <row r="27" spans="1:7" ht="18" customHeight="1">
      <c r="C27" s="1040" t="s">
        <v>653</v>
      </c>
      <c r="D27" s="1040"/>
      <c r="E27" s="1040"/>
      <c r="F27" s="1040"/>
      <c r="G27" s="1040"/>
    </row>
    <row r="28" spans="1:7" ht="18" customHeight="1">
      <c r="C28" s="1040"/>
      <c r="D28" s="1040"/>
      <c r="E28" s="1040"/>
      <c r="F28" s="1040"/>
      <c r="G28" s="1040"/>
    </row>
    <row r="29" spans="1:7" ht="18" customHeight="1">
      <c r="A29" s="437" t="s">
        <v>652</v>
      </c>
    </row>
    <row r="30" spans="1:7" ht="18" customHeight="1">
      <c r="A30" s="437" t="s">
        <v>651</v>
      </c>
    </row>
    <row r="31" spans="1:7" ht="18" customHeight="1">
      <c r="A31" s="437" t="s">
        <v>650</v>
      </c>
    </row>
    <row r="32" spans="1:7" ht="18" customHeight="1">
      <c r="C32" s="1040" t="s">
        <v>649</v>
      </c>
      <c r="D32" s="1044"/>
      <c r="E32" s="1044"/>
      <c r="F32" s="1044"/>
      <c r="G32" s="1044"/>
    </row>
    <row r="33" spans="1:7" ht="18" customHeight="1">
      <c r="C33" s="1044"/>
      <c r="D33" s="1044"/>
      <c r="E33" s="1044"/>
      <c r="F33" s="1044"/>
      <c r="G33" s="1044"/>
    </row>
    <row r="34" spans="1:7" ht="18" customHeight="1">
      <c r="A34" s="437" t="s">
        <v>648</v>
      </c>
    </row>
    <row r="35" spans="1:7" ht="18" customHeight="1">
      <c r="C35" s="821" t="s">
        <v>647</v>
      </c>
      <c r="D35" s="821"/>
      <c r="E35" s="821"/>
      <c r="F35" s="821"/>
      <c r="G35" s="821"/>
    </row>
    <row r="36" spans="1:7" ht="18" customHeight="1">
      <c r="C36" s="1044" t="s">
        <v>646</v>
      </c>
      <c r="D36" s="1044"/>
      <c r="E36" s="1044"/>
      <c r="F36" s="1044"/>
      <c r="G36" s="1044"/>
    </row>
    <row r="37" spans="1:7" ht="18" customHeight="1">
      <c r="C37" s="821" t="s">
        <v>645</v>
      </c>
      <c r="D37" s="821"/>
      <c r="E37" s="821"/>
      <c r="F37" s="821"/>
      <c r="G37" s="821"/>
    </row>
    <row r="38" spans="1:7" ht="41.25" customHeight="1">
      <c r="C38" s="1040" t="s">
        <v>644</v>
      </c>
      <c r="D38" s="1040"/>
      <c r="E38" s="1040"/>
      <c r="F38" s="1040"/>
      <c r="G38" s="1040"/>
    </row>
    <row r="39" spans="1:7" ht="18" customHeight="1">
      <c r="A39" s="439" t="s">
        <v>643</v>
      </c>
      <c r="B39" s="439"/>
    </row>
    <row r="40" spans="1:7" ht="18" customHeight="1">
      <c r="C40" s="821" t="s">
        <v>642</v>
      </c>
      <c r="D40" s="821"/>
      <c r="E40" s="821"/>
      <c r="F40" s="821"/>
      <c r="G40" s="821"/>
    </row>
    <row r="41" spans="1:7" ht="5.0999999999999996" customHeight="1"/>
    <row r="42" spans="1:7" ht="18" customHeight="1">
      <c r="A42" s="439" t="s">
        <v>641</v>
      </c>
      <c r="B42" s="439"/>
    </row>
    <row r="43" spans="1:7" ht="18" customHeight="1">
      <c r="C43" s="1040" t="s">
        <v>640</v>
      </c>
      <c r="D43" s="1040"/>
      <c r="E43" s="1040"/>
      <c r="F43" s="1040"/>
      <c r="G43" s="1040"/>
    </row>
    <row r="44" spans="1:7" ht="29.25" customHeight="1">
      <c r="B44" s="438"/>
      <c r="C44" s="1040"/>
      <c r="D44" s="1040"/>
      <c r="E44" s="1040"/>
      <c r="F44" s="1040"/>
      <c r="G44" s="1040"/>
    </row>
    <row r="45" spans="1:7" ht="14.45" customHeight="1"/>
    <row r="46" spans="1:7" ht="18" customHeight="1">
      <c r="A46" s="437" t="s">
        <v>16</v>
      </c>
    </row>
    <row r="47" spans="1:7" ht="18" customHeight="1">
      <c r="B47" s="1041" t="s">
        <v>639</v>
      </c>
      <c r="C47" s="1041"/>
      <c r="D47" s="1041"/>
      <c r="E47" s="1041"/>
      <c r="F47" s="1041"/>
      <c r="G47" s="1041"/>
    </row>
    <row r="48" spans="1:7" ht="43.15" customHeight="1">
      <c r="B48" s="1041"/>
      <c r="C48" s="1041"/>
      <c r="D48" s="1041"/>
      <c r="E48" s="1041"/>
      <c r="F48" s="1041"/>
      <c r="G48" s="1041"/>
    </row>
  </sheetData>
  <mergeCells count="19">
    <mergeCell ref="A4:G4"/>
    <mergeCell ref="F6:G6"/>
    <mergeCell ref="B11:G11"/>
    <mergeCell ref="B13:G13"/>
    <mergeCell ref="C17:G17"/>
    <mergeCell ref="F7:G7"/>
    <mergeCell ref="D23:G23"/>
    <mergeCell ref="D24:G24"/>
    <mergeCell ref="C27:G28"/>
    <mergeCell ref="B47:G48"/>
    <mergeCell ref="D18:D19"/>
    <mergeCell ref="E18:G19"/>
    <mergeCell ref="C32:G33"/>
    <mergeCell ref="C36:G36"/>
    <mergeCell ref="C38:G38"/>
    <mergeCell ref="C43:G44"/>
    <mergeCell ref="D20:D21"/>
    <mergeCell ref="E20:G21"/>
    <mergeCell ref="D22:G22"/>
  </mergeCells>
  <phoneticPr fontId="4"/>
  <dataValidations count="1">
    <dataValidation type="list" allowBlank="1" showInputMessage="1" showErrorMessage="1" sqref="D18:D21 C22:C24">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1"/>
  <sheetViews>
    <sheetView showGridLines="0" view="pageBreakPreview" zoomScale="85" zoomScaleNormal="100" zoomScaleSheetLayoutView="85" workbookViewId="0">
      <selection sqref="A1:B1"/>
    </sheetView>
  </sheetViews>
  <sheetFormatPr defaultColWidth="4.125" defaultRowHeight="18" customHeight="1"/>
  <cols>
    <col min="1" max="1" width="1.875" style="30" customWidth="1"/>
    <col min="2" max="2" width="4.625" style="30" customWidth="1"/>
    <col min="3" max="3" width="8.75" style="30" customWidth="1"/>
    <col min="4" max="4" width="3.5" style="30" customWidth="1"/>
    <col min="5" max="5" width="7.75" style="30" customWidth="1"/>
    <col min="6" max="6" width="3.5" style="30" customWidth="1"/>
    <col min="7" max="7" width="7.75" style="30" customWidth="1"/>
    <col min="8" max="8" width="3.5" style="30" customWidth="1"/>
    <col min="9" max="9" width="7.375" style="30" customWidth="1"/>
    <col min="10" max="10" width="3.5" style="30" customWidth="1"/>
    <col min="11" max="11" width="8" style="30" customWidth="1"/>
    <col min="12" max="12" width="12.5" style="30" customWidth="1"/>
    <col min="13" max="13" width="7.375" style="30" customWidth="1"/>
    <col min="14" max="14" width="13.875" style="30" customWidth="1"/>
    <col min="15" max="15" width="2.625" style="30" customWidth="1"/>
    <col min="16" max="16" width="5.875" style="30" customWidth="1"/>
    <col min="17" max="122" width="4.625" style="30" customWidth="1"/>
    <col min="123" max="255" width="8.625" style="30" customWidth="1"/>
    <col min="256" max="16384" width="4.125" style="30"/>
  </cols>
  <sheetData>
    <row r="1" spans="1:16" s="2" customFormat="1" ht="24" customHeight="1">
      <c r="A1" s="1" t="s">
        <v>543</v>
      </c>
      <c r="D1" s="3"/>
    </row>
    <row r="2" spans="1:16" s="309" customFormat="1" ht="24" customHeight="1">
      <c r="A2" s="350" t="s">
        <v>1204</v>
      </c>
      <c r="D2" s="735"/>
      <c r="N2" s="766" t="s">
        <v>1206</v>
      </c>
    </row>
    <row r="3" spans="1:16" s="2" customFormat="1" ht="42.75" customHeight="1">
      <c r="A3" s="4"/>
      <c r="D3" s="3"/>
      <c r="E3" s="5"/>
      <c r="M3" s="1176" t="str">
        <f>'様式第1-1号'!E3</f>
        <v>○年○月○日</v>
      </c>
      <c r="N3" s="1177"/>
    </row>
    <row r="4" spans="1:16" s="2" customFormat="1" ht="76.5" customHeight="1">
      <c r="B4" s="1178" t="s">
        <v>0</v>
      </c>
      <c r="C4" s="1179"/>
      <c r="D4" s="1179"/>
      <c r="E4" s="1179"/>
      <c r="F4" s="1179"/>
      <c r="G4" s="1179"/>
      <c r="H4" s="1179"/>
      <c r="I4" s="1179"/>
      <c r="J4" s="1179"/>
      <c r="K4" s="1179"/>
      <c r="L4" s="1179"/>
      <c r="M4" s="1179"/>
      <c r="N4" s="1179"/>
    </row>
    <row r="5" spans="1:16" s="2" customFormat="1" ht="21.75" customHeight="1">
      <c r="B5" s="6"/>
      <c r="C5" s="6"/>
      <c r="D5" s="6"/>
      <c r="E5" s="6"/>
      <c r="F5" s="7"/>
      <c r="G5" s="7"/>
      <c r="H5" s="7"/>
      <c r="I5" s="7"/>
      <c r="J5" s="7"/>
      <c r="K5" s="7"/>
      <c r="L5" s="7"/>
      <c r="M5" s="7"/>
      <c r="N5" s="7"/>
    </row>
    <row r="6" spans="1:16" s="2" customFormat="1" ht="21.75" customHeight="1">
      <c r="D6" s="1172" t="s">
        <v>1</v>
      </c>
      <c r="E6" s="1172"/>
      <c r="F6" s="1173"/>
      <c r="G6" s="1174"/>
      <c r="H6" s="1174"/>
      <c r="I6" s="1174"/>
      <c r="J6" s="1174"/>
      <c r="K6" s="1174"/>
      <c r="L6" s="1175"/>
    </row>
    <row r="7" spans="1:16" s="2" customFormat="1" ht="30.75" customHeight="1">
      <c r="D7" s="1164" t="s">
        <v>2</v>
      </c>
      <c r="E7" s="1164"/>
      <c r="F7" s="1165" t="str">
        <f>'はじめに（PC）'!D4&amp;""</f>
        <v/>
      </c>
      <c r="G7" s="1166"/>
      <c r="H7" s="1166"/>
      <c r="I7" s="1166"/>
      <c r="J7" s="1166"/>
      <c r="K7" s="1166"/>
      <c r="L7" s="1167"/>
      <c r="P7" s="8"/>
    </row>
    <row r="8" spans="1:16" s="2" customFormat="1" ht="11.25" customHeight="1">
      <c r="D8" s="362"/>
      <c r="E8" s="362"/>
      <c r="F8" s="9"/>
      <c r="G8" s="10"/>
      <c r="H8" s="10"/>
      <c r="I8" s="10"/>
      <c r="J8" s="10"/>
      <c r="K8" s="10"/>
      <c r="L8" s="10"/>
    </row>
    <row r="9" spans="1:16" s="2" customFormat="1" ht="19.5" customHeight="1">
      <c r="D9" s="1172" t="s">
        <v>1</v>
      </c>
      <c r="E9" s="1172"/>
      <c r="F9" s="1173"/>
      <c r="G9" s="1174"/>
      <c r="H9" s="1174"/>
      <c r="I9" s="1174"/>
      <c r="J9" s="1174"/>
      <c r="K9" s="1174"/>
      <c r="L9" s="1175"/>
    </row>
    <row r="10" spans="1:16" s="2" customFormat="1" ht="30.75" customHeight="1">
      <c r="D10" s="1164" t="s">
        <v>3</v>
      </c>
      <c r="E10" s="1164"/>
      <c r="F10" s="1165" t="str">
        <f>'はじめに（PC）'!D5&amp;""</f>
        <v/>
      </c>
      <c r="G10" s="1166"/>
      <c r="H10" s="1166"/>
      <c r="I10" s="1166"/>
      <c r="J10" s="1166"/>
      <c r="K10" s="1166"/>
      <c r="L10" s="1167"/>
      <c r="P10" s="8"/>
    </row>
    <row r="11" spans="1:16" s="2" customFormat="1" ht="11.25" customHeight="1">
      <c r="D11" s="362"/>
      <c r="E11" s="362"/>
      <c r="F11" s="11"/>
      <c r="H11" s="11"/>
      <c r="I11" s="11"/>
      <c r="J11" s="11"/>
      <c r="K11" s="11"/>
      <c r="L11" s="11"/>
    </row>
    <row r="12" spans="1:16" s="2" customFormat="1" ht="21.75" customHeight="1">
      <c r="D12" s="1172" t="s">
        <v>4</v>
      </c>
      <c r="E12" s="1172"/>
      <c r="F12" s="1173"/>
      <c r="G12" s="1174"/>
      <c r="H12" s="1174"/>
      <c r="I12" s="1174"/>
      <c r="J12" s="1174"/>
      <c r="K12" s="1174"/>
      <c r="L12" s="1175"/>
    </row>
    <row r="13" spans="1:16" s="2" customFormat="1" ht="30.75" customHeight="1">
      <c r="D13" s="1164" t="s">
        <v>5</v>
      </c>
      <c r="E13" s="1164"/>
      <c r="F13" s="1165" t="str">
        <f>'はじめに（PC）'!D6&amp;""</f>
        <v/>
      </c>
      <c r="G13" s="1166"/>
      <c r="H13" s="1166"/>
      <c r="I13" s="1166"/>
      <c r="J13" s="1166"/>
      <c r="K13" s="1166"/>
      <c r="L13" s="1167"/>
    </row>
    <row r="14" spans="1:16" s="2" customFormat="1" ht="20.25" customHeight="1">
      <c r="E14" s="12"/>
    </row>
    <row r="15" spans="1:16" s="2" customFormat="1" ht="21.75" customHeight="1">
      <c r="C15" s="12"/>
      <c r="D15" s="12"/>
      <c r="E15" s="12"/>
    </row>
    <row r="16" spans="1:16" s="2" customFormat="1" ht="21.75" customHeight="1">
      <c r="D16" s="13" t="s">
        <v>6</v>
      </c>
      <c r="E16" s="1168" t="s">
        <v>7</v>
      </c>
      <c r="F16" s="1168"/>
      <c r="G16" s="1168"/>
      <c r="H16" s="1168"/>
      <c r="I16" s="1168"/>
      <c r="J16" s="1168"/>
      <c r="K16" s="1168"/>
      <c r="L16" s="1168"/>
      <c r="M16" s="1168"/>
      <c r="N16" s="1168"/>
    </row>
    <row r="17" spans="1:35" s="2" customFormat="1" ht="16.5" customHeight="1">
      <c r="B17" s="14"/>
      <c r="C17" s="3"/>
      <c r="D17" s="15"/>
      <c r="E17" s="15"/>
      <c r="F17" s="7"/>
      <c r="G17" s="7"/>
      <c r="H17" s="7"/>
      <c r="I17" s="7"/>
      <c r="J17" s="7"/>
      <c r="K17" s="7"/>
      <c r="L17" s="7"/>
      <c r="M17" s="7"/>
      <c r="N17" s="7"/>
    </row>
    <row r="18" spans="1:35" s="2" customFormat="1" ht="21.75" customHeight="1">
      <c r="D18" s="7" t="s">
        <v>8</v>
      </c>
      <c r="E18" s="16"/>
      <c r="F18" s="15"/>
      <c r="G18" s="15"/>
      <c r="H18" s="7"/>
      <c r="I18" s="7"/>
      <c r="J18" s="7"/>
      <c r="K18" s="7"/>
      <c r="L18" s="7"/>
      <c r="M18" s="7"/>
      <c r="N18" s="7"/>
    </row>
    <row r="19" spans="1:35" s="2" customFormat="1" ht="21.75" customHeight="1">
      <c r="D19" s="17" t="s">
        <v>470</v>
      </c>
      <c r="E19" s="1169" t="s">
        <v>9</v>
      </c>
      <c r="F19" s="1170"/>
      <c r="G19" s="1170"/>
      <c r="H19" s="1170"/>
      <c r="I19" s="1170"/>
      <c r="J19" s="1170"/>
      <c r="K19" s="1170"/>
      <c r="L19" s="1171"/>
      <c r="M19" s="18" t="s">
        <v>10</v>
      </c>
    </row>
    <row r="20" spans="1:35" s="2" customFormat="1" ht="21.75" customHeight="1">
      <c r="D20" s="19" t="s">
        <v>471</v>
      </c>
      <c r="E20" s="1169" t="s">
        <v>11</v>
      </c>
      <c r="F20" s="1170"/>
      <c r="G20" s="1170"/>
      <c r="H20" s="1170"/>
      <c r="I20" s="1170"/>
      <c r="J20" s="1170"/>
      <c r="K20" s="1170"/>
      <c r="L20" s="1171"/>
      <c r="M20" s="18" t="s">
        <v>12</v>
      </c>
    </row>
    <row r="21" spans="1:35" s="2" customFormat="1" ht="21.75" customHeight="1">
      <c r="D21" s="19" t="s">
        <v>471</v>
      </c>
      <c r="E21" s="1169" t="s">
        <v>13</v>
      </c>
      <c r="F21" s="1170"/>
      <c r="G21" s="1170"/>
      <c r="H21" s="1170"/>
      <c r="I21" s="1170"/>
      <c r="J21" s="1170"/>
      <c r="K21" s="1170"/>
      <c r="L21" s="1171"/>
      <c r="M21" s="18" t="s">
        <v>12</v>
      </c>
    </row>
    <row r="22" spans="1:35" s="2" customFormat="1" ht="21.75" customHeight="1">
      <c r="D22" s="19" t="s">
        <v>471</v>
      </c>
      <c r="E22" s="1154" t="s">
        <v>14</v>
      </c>
      <c r="F22" s="1155"/>
      <c r="G22" s="1155"/>
      <c r="H22" s="1155"/>
      <c r="I22" s="1155"/>
      <c r="J22" s="1155"/>
      <c r="K22" s="1155"/>
      <c r="L22" s="1156"/>
      <c r="M22" s="18" t="s">
        <v>12</v>
      </c>
    </row>
    <row r="23" spans="1:35" s="2" customFormat="1" ht="28.5" customHeight="1">
      <c r="C23" s="20"/>
      <c r="D23" s="21" t="s">
        <v>15</v>
      </c>
      <c r="E23" s="22"/>
      <c r="F23" s="22"/>
      <c r="G23" s="22"/>
      <c r="H23" s="23"/>
      <c r="I23" s="24"/>
      <c r="J23" s="24"/>
      <c r="K23" s="24"/>
      <c r="L23" s="24"/>
      <c r="M23" s="24"/>
      <c r="N23" s="24"/>
    </row>
    <row r="24" spans="1:35" s="2" customFormat="1" ht="48.75" customHeight="1">
      <c r="C24" s="20"/>
      <c r="D24" s="25"/>
      <c r="E24" s="22"/>
      <c r="F24" s="22"/>
      <c r="G24" s="22"/>
      <c r="H24" s="22"/>
      <c r="I24" s="24"/>
      <c r="J24" s="24"/>
      <c r="K24" s="24"/>
      <c r="L24" s="24"/>
      <c r="M24" s="24"/>
      <c r="N24" s="24"/>
    </row>
    <row r="25" spans="1:35" s="2" customFormat="1" ht="14.25" customHeight="1">
      <c r="C25" s="20" t="s">
        <v>16</v>
      </c>
      <c r="D25" s="21"/>
      <c r="E25" s="21"/>
      <c r="F25" s="21"/>
      <c r="G25" s="21"/>
      <c r="H25" s="20"/>
      <c r="I25" s="20"/>
      <c r="J25" s="20"/>
      <c r="K25" s="20"/>
      <c r="L25" s="20"/>
      <c r="M25" s="20"/>
      <c r="N25" s="20"/>
    </row>
    <row r="26" spans="1:35" s="2" customFormat="1" ht="45.75" customHeight="1">
      <c r="A26" s="26"/>
      <c r="B26" s="26"/>
      <c r="C26" s="1061" t="s">
        <v>17</v>
      </c>
      <c r="D26" s="1061"/>
      <c r="E26" s="1061"/>
      <c r="F26" s="1061"/>
      <c r="G26" s="1061"/>
      <c r="H26" s="1061"/>
      <c r="I26" s="1061"/>
      <c r="J26" s="1061"/>
      <c r="K26" s="1061"/>
      <c r="L26" s="1061"/>
      <c r="M26" s="1061"/>
      <c r="N26" s="1061"/>
    </row>
    <row r="27" spans="1:35" ht="19.5" customHeight="1">
      <c r="A27" s="27" t="s">
        <v>18</v>
      </c>
      <c r="B27" s="28"/>
      <c r="C27" s="28"/>
      <c r="D27" s="28"/>
      <c r="E27" s="28"/>
      <c r="F27" s="28"/>
      <c r="G27" s="28"/>
      <c r="H27" s="28"/>
      <c r="I27" s="28"/>
      <c r="J27" s="29"/>
      <c r="K27" s="29"/>
      <c r="L27" s="29"/>
      <c r="M27" s="29"/>
      <c r="N27" s="29"/>
    </row>
    <row r="28" spans="1:35" ht="28.5" customHeight="1">
      <c r="A28" s="27"/>
      <c r="B28" s="1157" t="s">
        <v>19</v>
      </c>
      <c r="C28" s="1157"/>
      <c r="D28" s="1157"/>
      <c r="E28" s="1157"/>
      <c r="F28" s="1157"/>
      <c r="G28" s="1157"/>
      <c r="H28" s="1157"/>
      <c r="I28" s="1157"/>
      <c r="J28" s="1157"/>
      <c r="K28" s="1157"/>
      <c r="L28" s="1157"/>
      <c r="M28" s="1157"/>
      <c r="N28" s="1157"/>
      <c r="O28" s="31"/>
      <c r="P28" s="31"/>
      <c r="Q28" s="31"/>
      <c r="R28" s="31"/>
      <c r="S28" s="31"/>
      <c r="T28" s="31"/>
      <c r="U28" s="31"/>
      <c r="V28" s="31"/>
      <c r="W28" s="31"/>
      <c r="X28" s="31"/>
      <c r="Y28" s="31"/>
      <c r="Z28" s="31"/>
      <c r="AA28" s="31"/>
      <c r="AB28" s="31"/>
      <c r="AC28" s="31"/>
      <c r="AD28" s="31"/>
      <c r="AE28" s="31"/>
      <c r="AF28" s="31"/>
      <c r="AG28" s="31"/>
      <c r="AH28" s="31"/>
      <c r="AI28" s="31"/>
    </row>
    <row r="29" spans="1:35" ht="20.25" customHeight="1">
      <c r="A29" s="27"/>
      <c r="B29" s="1" t="s">
        <v>20</v>
      </c>
      <c r="C29" s="1"/>
      <c r="D29" s="9"/>
      <c r="E29" s="9"/>
      <c r="F29" s="32"/>
      <c r="G29" s="32"/>
      <c r="H29" s="33"/>
      <c r="I29" s="33"/>
      <c r="J29" s="29"/>
      <c r="K29" s="29"/>
      <c r="L29" s="29"/>
      <c r="M29" s="34"/>
      <c r="N29" s="29"/>
    </row>
    <row r="30" spans="1:35" ht="31.5" customHeight="1">
      <c r="A30" s="35"/>
      <c r="B30" s="1158"/>
      <c r="C30" s="1159"/>
      <c r="D30" s="1160" t="s">
        <v>21</v>
      </c>
      <c r="E30" s="1161"/>
      <c r="F30" s="1160" t="s">
        <v>22</v>
      </c>
      <c r="G30" s="1161"/>
      <c r="H30" s="1162" t="s">
        <v>23</v>
      </c>
      <c r="I30" s="1163"/>
      <c r="J30" s="1160" t="s">
        <v>24</v>
      </c>
      <c r="K30" s="1161"/>
      <c r="L30" s="36" t="s">
        <v>24</v>
      </c>
      <c r="M30" s="29"/>
      <c r="N30" s="29"/>
    </row>
    <row r="31" spans="1:35" ht="9" customHeight="1">
      <c r="A31" s="35"/>
      <c r="B31" s="1130" t="s">
        <v>25</v>
      </c>
      <c r="C31" s="1131"/>
      <c r="D31" s="1150"/>
      <c r="E31" s="1151"/>
      <c r="F31" s="1150"/>
      <c r="G31" s="1151"/>
      <c r="H31" s="1152"/>
      <c r="I31" s="1153"/>
      <c r="J31" s="1150"/>
      <c r="K31" s="1151"/>
      <c r="L31" s="896"/>
      <c r="M31" s="37"/>
      <c r="N31" s="29"/>
    </row>
    <row r="32" spans="1:35" ht="22.5" customHeight="1">
      <c r="A32" s="35"/>
      <c r="B32" s="1132"/>
      <c r="C32" s="1133"/>
      <c r="D32" s="1146" t="s">
        <v>480</v>
      </c>
      <c r="E32" s="1147"/>
      <c r="F32" s="1146" t="s">
        <v>480</v>
      </c>
      <c r="G32" s="1147"/>
      <c r="H32" s="1148">
        <v>0</v>
      </c>
      <c r="I32" s="1149"/>
      <c r="J32" s="1146" t="s">
        <v>480</v>
      </c>
      <c r="K32" s="1147"/>
      <c r="L32" s="885" t="s">
        <v>480</v>
      </c>
      <c r="M32" s="37"/>
      <c r="N32" s="29"/>
    </row>
    <row r="33" spans="1:27" ht="6.75" customHeight="1">
      <c r="A33" s="35"/>
      <c r="B33" s="1130" t="s">
        <v>26</v>
      </c>
      <c r="C33" s="1131"/>
      <c r="D33" s="1142"/>
      <c r="E33" s="1143"/>
      <c r="F33" s="1142"/>
      <c r="G33" s="1143"/>
      <c r="H33" s="1144"/>
      <c r="I33" s="1145"/>
      <c r="J33" s="1142"/>
      <c r="K33" s="1143"/>
      <c r="L33" s="822"/>
      <c r="M33" s="37"/>
      <c r="N33" s="29"/>
    </row>
    <row r="34" spans="1:27" ht="22.5" customHeight="1">
      <c r="A34" s="35"/>
      <c r="B34" s="1132"/>
      <c r="C34" s="1133"/>
      <c r="D34" s="1146" t="s">
        <v>480</v>
      </c>
      <c r="E34" s="1147"/>
      <c r="F34" s="1146" t="s">
        <v>480</v>
      </c>
      <c r="G34" s="1147"/>
      <c r="H34" s="1148">
        <v>0</v>
      </c>
      <c r="I34" s="1149"/>
      <c r="J34" s="1146" t="s">
        <v>480</v>
      </c>
      <c r="K34" s="1147"/>
      <c r="L34" s="823" t="s">
        <v>480</v>
      </c>
      <c r="M34" s="37"/>
      <c r="N34" s="29"/>
    </row>
    <row r="35" spans="1:27" ht="6.75" customHeight="1">
      <c r="A35" s="35"/>
      <c r="B35" s="1130" t="s">
        <v>27</v>
      </c>
      <c r="C35" s="1131"/>
      <c r="D35" s="1142"/>
      <c r="E35" s="1143"/>
      <c r="F35" s="1142"/>
      <c r="G35" s="1143"/>
      <c r="H35" s="1144"/>
      <c r="I35" s="1145"/>
      <c r="J35" s="1142"/>
      <c r="K35" s="1143"/>
      <c r="L35" s="824"/>
      <c r="M35" s="37"/>
      <c r="N35" s="29"/>
    </row>
    <row r="36" spans="1:27" ht="22.5" customHeight="1">
      <c r="A36" s="35"/>
      <c r="B36" s="1132"/>
      <c r="C36" s="1133"/>
      <c r="D36" s="1146" t="s">
        <v>480</v>
      </c>
      <c r="E36" s="1147"/>
      <c r="F36" s="1146" t="s">
        <v>480</v>
      </c>
      <c r="G36" s="1147"/>
      <c r="H36" s="1148">
        <v>0</v>
      </c>
      <c r="I36" s="1149"/>
      <c r="J36" s="1146" t="s">
        <v>480</v>
      </c>
      <c r="K36" s="1147"/>
      <c r="L36" s="885" t="s">
        <v>480</v>
      </c>
      <c r="M36" s="37"/>
      <c r="N36" s="29"/>
    </row>
    <row r="37" spans="1:27" ht="9" customHeight="1">
      <c r="A37" s="35"/>
      <c r="B37" s="1130" t="s">
        <v>28</v>
      </c>
      <c r="C37" s="1131"/>
      <c r="D37" s="1134"/>
      <c r="E37" s="1135"/>
      <c r="F37" s="1134"/>
      <c r="G37" s="1135"/>
      <c r="H37" s="1136"/>
      <c r="I37" s="1137"/>
      <c r="J37" s="1134"/>
      <c r="K37" s="1135"/>
      <c r="L37" s="306"/>
      <c r="M37" s="37"/>
      <c r="N37" s="29"/>
    </row>
    <row r="38" spans="1:27" ht="22.5" customHeight="1">
      <c r="A38" s="35"/>
      <c r="B38" s="1132"/>
      <c r="C38" s="1133"/>
      <c r="D38" s="1138" t="s">
        <v>480</v>
      </c>
      <c r="E38" s="1139"/>
      <c r="F38" s="1138" t="s">
        <v>480</v>
      </c>
      <c r="G38" s="1139"/>
      <c r="H38" s="1140">
        <v>0</v>
      </c>
      <c r="I38" s="1141"/>
      <c r="J38" s="1138" t="s">
        <v>480</v>
      </c>
      <c r="K38" s="1139"/>
      <c r="L38" s="310" t="s">
        <v>480</v>
      </c>
      <c r="M38" s="37"/>
      <c r="N38" s="29"/>
    </row>
    <row r="39" spans="1:27" ht="9" customHeight="1">
      <c r="A39" s="35"/>
      <c r="B39" s="1130" t="s">
        <v>29</v>
      </c>
      <c r="C39" s="1131"/>
      <c r="D39" s="1134"/>
      <c r="E39" s="1135"/>
      <c r="F39" s="1134"/>
      <c r="G39" s="1135"/>
      <c r="H39" s="1136"/>
      <c r="I39" s="1137"/>
      <c r="J39" s="1134"/>
      <c r="K39" s="1135"/>
      <c r="L39" s="306"/>
      <c r="M39" s="37"/>
      <c r="N39" s="29"/>
    </row>
    <row r="40" spans="1:27" ht="22.5" customHeight="1">
      <c r="A40" s="35"/>
      <c r="B40" s="1132"/>
      <c r="C40" s="1133"/>
      <c r="D40" s="1138" t="s">
        <v>480</v>
      </c>
      <c r="E40" s="1139"/>
      <c r="F40" s="1138" t="s">
        <v>480</v>
      </c>
      <c r="G40" s="1139"/>
      <c r="H40" s="1140">
        <v>0</v>
      </c>
      <c r="I40" s="1141"/>
      <c r="J40" s="1138" t="s">
        <v>480</v>
      </c>
      <c r="K40" s="1139"/>
      <c r="L40" s="310" t="s">
        <v>480</v>
      </c>
      <c r="M40" s="37"/>
      <c r="N40" s="29"/>
    </row>
    <row r="41" spans="1:27" s="38" customFormat="1" ht="22.5" customHeight="1">
      <c r="A41" s="27"/>
      <c r="B41" s="1" t="s">
        <v>30</v>
      </c>
      <c r="M41" s="39"/>
      <c r="N41" s="39"/>
      <c r="O41" s="40"/>
      <c r="P41" s="40"/>
      <c r="Q41" s="41"/>
      <c r="R41" s="40"/>
      <c r="S41" s="40"/>
      <c r="T41" s="40"/>
      <c r="U41" s="40"/>
      <c r="V41" s="40"/>
      <c r="Y41" s="40"/>
      <c r="Z41" s="40"/>
      <c r="AA41" s="40"/>
    </row>
    <row r="42" spans="1:27" ht="21" customHeight="1">
      <c r="A42" s="42"/>
      <c r="B42" s="1118" t="s">
        <v>31</v>
      </c>
      <c r="C42" s="1119"/>
      <c r="D42" s="43"/>
      <c r="E42" s="44"/>
      <c r="F42" s="44"/>
      <c r="G42" s="44"/>
      <c r="H42" s="44"/>
      <c r="I42" s="44"/>
      <c r="J42" s="44"/>
      <c r="K42" s="45"/>
      <c r="L42" s="1122" t="s">
        <v>32</v>
      </c>
      <c r="M42" s="1124" t="s">
        <v>33</v>
      </c>
      <c r="N42" s="1126" t="s">
        <v>34</v>
      </c>
    </row>
    <row r="43" spans="1:27" ht="21" customHeight="1">
      <c r="A43" s="42"/>
      <c r="B43" s="1120"/>
      <c r="C43" s="1121"/>
      <c r="D43" s="1128" t="s">
        <v>35</v>
      </c>
      <c r="E43" s="1129"/>
      <c r="F43" s="1128" t="s">
        <v>36</v>
      </c>
      <c r="G43" s="1129"/>
      <c r="H43" s="1128" t="s">
        <v>37</v>
      </c>
      <c r="I43" s="1129"/>
      <c r="J43" s="1128" t="s">
        <v>38</v>
      </c>
      <c r="K43" s="1129"/>
      <c r="L43" s="1123"/>
      <c r="M43" s="1125"/>
      <c r="N43" s="1127"/>
    </row>
    <row r="44" spans="1:27" ht="9" customHeight="1">
      <c r="A44" s="42"/>
      <c r="B44" s="46"/>
      <c r="C44" s="1108" t="s">
        <v>39</v>
      </c>
      <c r="D44" s="1110"/>
      <c r="E44" s="1111"/>
      <c r="F44" s="1110"/>
      <c r="G44" s="1111"/>
      <c r="H44" s="1110"/>
      <c r="I44" s="1111"/>
      <c r="J44" s="1112"/>
      <c r="K44" s="1113"/>
      <c r="L44" s="70">
        <f>SUM(D44,F44,H44)</f>
        <v>0</v>
      </c>
      <c r="M44" s="47"/>
      <c r="N44" s="825"/>
    </row>
    <row r="45" spans="1:27" ht="22.5" customHeight="1">
      <c r="A45" s="42"/>
      <c r="B45" s="46"/>
      <c r="C45" s="1109"/>
      <c r="D45" s="1116">
        <v>0</v>
      </c>
      <c r="E45" s="1117"/>
      <c r="F45" s="1116">
        <v>0</v>
      </c>
      <c r="G45" s="1117"/>
      <c r="H45" s="1116">
        <v>0</v>
      </c>
      <c r="I45" s="1117"/>
      <c r="J45" s="1114"/>
      <c r="K45" s="1115"/>
      <c r="L45" s="71">
        <f>SUM(D45:I45)</f>
        <v>0</v>
      </c>
      <c r="M45" s="48">
        <v>0</v>
      </c>
      <c r="N45" s="825">
        <f>SUM(活動計画書!I16,活動計画書!I28,加算措置!I13,加算措置!I39,加算措置!I71,加算措置!O101)+IF(活動計画書!V38="○",MIN(活動計画書!S40,活動計画書!I40),活動計画書!I40)+IFERROR(VLOOKUP("○",加算措置!I76:P78,5,FALSE),0)</f>
        <v>0</v>
      </c>
    </row>
    <row r="46" spans="1:27" ht="9" customHeight="1">
      <c r="A46" s="42"/>
      <c r="B46" s="46"/>
      <c r="C46" s="1102" t="s">
        <v>40</v>
      </c>
      <c r="D46" s="1075"/>
      <c r="E46" s="1105"/>
      <c r="F46" s="1075"/>
      <c r="G46" s="1105"/>
      <c r="H46" s="1075"/>
      <c r="I46" s="1105"/>
      <c r="J46" s="1075"/>
      <c r="K46" s="1105"/>
      <c r="L46" s="49">
        <f>SUM(D46:K46)</f>
        <v>0</v>
      </c>
      <c r="M46" s="49"/>
      <c r="N46" s="50"/>
    </row>
    <row r="47" spans="1:27" ht="22.5" customHeight="1">
      <c r="A47" s="42"/>
      <c r="B47" s="46"/>
      <c r="C47" s="1103"/>
      <c r="D47" s="1106">
        <v>0</v>
      </c>
      <c r="E47" s="1107"/>
      <c r="F47" s="1106">
        <v>0</v>
      </c>
      <c r="G47" s="1107"/>
      <c r="H47" s="1106">
        <v>0</v>
      </c>
      <c r="I47" s="1107"/>
      <c r="J47" s="1106">
        <v>0</v>
      </c>
      <c r="K47" s="1107"/>
      <c r="L47" s="1092">
        <f>SUM(D47:J47)</f>
        <v>0</v>
      </c>
      <c r="M47" s="1094">
        <v>0</v>
      </c>
      <c r="N47" s="1096">
        <v>0</v>
      </c>
    </row>
    <row r="48" spans="1:27" ht="9" customHeight="1">
      <c r="A48" s="42"/>
      <c r="B48" s="51"/>
      <c r="C48" s="1103"/>
      <c r="D48" s="1098" t="s">
        <v>41</v>
      </c>
      <c r="E48" s="52"/>
      <c r="F48" s="1100" t="s">
        <v>41</v>
      </c>
      <c r="G48" s="52"/>
      <c r="H48" s="1100" t="s">
        <v>41</v>
      </c>
      <c r="I48" s="52"/>
      <c r="J48" s="1100" t="s">
        <v>41</v>
      </c>
      <c r="K48" s="52"/>
      <c r="L48" s="1092"/>
      <c r="M48" s="1094"/>
      <c r="N48" s="1096"/>
    </row>
    <row r="49" spans="1:35" ht="22.5" customHeight="1">
      <c r="A49" s="42"/>
      <c r="B49" s="53"/>
      <c r="C49" s="1104"/>
      <c r="D49" s="1099"/>
      <c r="E49" s="54"/>
      <c r="F49" s="1101"/>
      <c r="G49" s="54"/>
      <c r="H49" s="1101"/>
      <c r="I49" s="54"/>
      <c r="J49" s="1101"/>
      <c r="K49" s="54"/>
      <c r="L49" s="1093"/>
      <c r="M49" s="1095"/>
      <c r="N49" s="1097"/>
    </row>
    <row r="50" spans="1:35" ht="10.5" customHeight="1">
      <c r="A50" s="42"/>
      <c r="B50" s="1071" t="s">
        <v>42</v>
      </c>
      <c r="C50" s="1073" t="s">
        <v>43</v>
      </c>
      <c r="D50" s="1075">
        <v>0</v>
      </c>
      <c r="E50" s="1076"/>
      <c r="F50" s="1076"/>
      <c r="G50" s="1076"/>
      <c r="H50" s="1076"/>
      <c r="I50" s="1076"/>
      <c r="J50" s="1076"/>
      <c r="K50" s="1076"/>
      <c r="L50" s="1076"/>
      <c r="M50" s="1077"/>
      <c r="N50" s="50"/>
      <c r="O50" s="55"/>
      <c r="P50" s="55"/>
      <c r="Q50" s="55"/>
      <c r="R50" s="55"/>
      <c r="S50" s="55"/>
      <c r="T50" s="55"/>
      <c r="U50" s="55"/>
      <c r="V50" s="55"/>
      <c r="W50" s="55"/>
      <c r="X50" s="55"/>
      <c r="Y50" s="55"/>
      <c r="Z50" s="55"/>
      <c r="AA50" s="55"/>
      <c r="AB50" s="55"/>
      <c r="AC50" s="55"/>
      <c r="AD50" s="55"/>
      <c r="AE50" s="55"/>
      <c r="AF50" s="55"/>
      <c r="AG50" s="55"/>
      <c r="AH50" s="55"/>
      <c r="AI50" s="55"/>
    </row>
    <row r="51" spans="1:35" ht="24" customHeight="1">
      <c r="A51" s="42"/>
      <c r="B51" s="1072"/>
      <c r="C51" s="1074"/>
      <c r="D51" s="1078">
        <v>0</v>
      </c>
      <c r="E51" s="1079"/>
      <c r="F51" s="1079"/>
      <c r="G51" s="1079"/>
      <c r="H51" s="1079"/>
      <c r="I51" s="1079"/>
      <c r="J51" s="1079"/>
      <c r="K51" s="1079"/>
      <c r="L51" s="1079"/>
      <c r="M51" s="1080"/>
      <c r="N51" s="56">
        <v>0</v>
      </c>
      <c r="O51" s="55"/>
      <c r="P51" s="55"/>
      <c r="Q51" s="55"/>
      <c r="R51" s="55"/>
      <c r="S51" s="55"/>
      <c r="T51" s="55"/>
      <c r="U51" s="55"/>
      <c r="V51" s="55"/>
      <c r="W51" s="55"/>
      <c r="X51" s="55"/>
      <c r="Y51" s="55"/>
      <c r="Z51" s="55"/>
      <c r="AA51" s="55"/>
      <c r="AB51" s="55"/>
      <c r="AC51" s="55"/>
      <c r="AD51" s="55"/>
      <c r="AE51" s="55"/>
      <c r="AF51" s="55"/>
      <c r="AG51" s="55"/>
      <c r="AH51" s="55"/>
      <c r="AI51" s="55"/>
    </row>
    <row r="52" spans="1:35" ht="41.25" customHeight="1">
      <c r="A52" s="42"/>
      <c r="B52" s="1081" t="s">
        <v>495</v>
      </c>
      <c r="C52" s="1081"/>
      <c r="D52" s="1081"/>
      <c r="E52" s="1081"/>
      <c r="F52" s="1081"/>
      <c r="G52" s="1081"/>
      <c r="H52" s="1081"/>
      <c r="I52" s="1081"/>
      <c r="J52" s="1081"/>
      <c r="K52" s="1081"/>
      <c r="L52" s="1081"/>
      <c r="M52" s="1081"/>
      <c r="N52" s="1081"/>
      <c r="O52" s="57"/>
      <c r="P52" s="57"/>
      <c r="Q52" s="57"/>
      <c r="R52" s="57"/>
      <c r="S52" s="57"/>
      <c r="T52" s="57"/>
      <c r="U52" s="57"/>
      <c r="V52" s="57"/>
      <c r="W52" s="57"/>
      <c r="X52" s="57"/>
      <c r="Y52" s="57"/>
      <c r="Z52" s="57"/>
      <c r="AA52" s="57"/>
      <c r="AB52" s="57"/>
      <c r="AC52" s="57"/>
      <c r="AD52" s="57"/>
      <c r="AE52" s="57"/>
      <c r="AF52" s="57"/>
      <c r="AG52" s="57"/>
      <c r="AH52" s="57"/>
    </row>
    <row r="53" spans="1:35" s="59" customFormat="1" ht="23.25" customHeight="1">
      <c r="A53" s="58"/>
      <c r="B53" s="1082" t="s">
        <v>44</v>
      </c>
      <c r="C53" s="1083"/>
      <c r="D53" s="1083"/>
      <c r="E53" s="1084"/>
      <c r="F53" s="1088" t="s">
        <v>45</v>
      </c>
      <c r="G53" s="1088"/>
      <c r="H53" s="1088" t="s">
        <v>46</v>
      </c>
      <c r="I53" s="1088"/>
      <c r="J53" s="1005" t="s">
        <v>47</v>
      </c>
      <c r="K53" s="1006"/>
    </row>
    <row r="54" spans="1:35" s="59" customFormat="1" ht="9" customHeight="1">
      <c r="A54" s="58"/>
      <c r="B54" s="1085"/>
      <c r="C54" s="1086"/>
      <c r="D54" s="1086"/>
      <c r="E54" s="1087"/>
      <c r="F54" s="1089"/>
      <c r="G54" s="1089"/>
      <c r="H54" s="1089"/>
      <c r="I54" s="1089"/>
      <c r="J54" s="1090"/>
      <c r="K54" s="1090"/>
    </row>
    <row r="55" spans="1:35" s="59" customFormat="1" ht="22.5" customHeight="1">
      <c r="A55" s="58"/>
      <c r="B55" s="1085"/>
      <c r="C55" s="1086"/>
      <c r="D55" s="1086"/>
      <c r="E55" s="1087"/>
      <c r="F55" s="1091">
        <v>0</v>
      </c>
      <c r="G55" s="1060"/>
      <c r="H55" s="1060">
        <v>0</v>
      </c>
      <c r="I55" s="1060"/>
      <c r="J55" s="1062">
        <v>0</v>
      </c>
      <c r="K55" s="1063"/>
    </row>
    <row r="56" spans="1:35" s="59" customFormat="1" ht="9" customHeight="1">
      <c r="A56" s="58"/>
      <c r="B56" s="60"/>
      <c r="C56" s="1052" t="s">
        <v>48</v>
      </c>
      <c r="D56" s="1053"/>
      <c r="E56" s="1054"/>
      <c r="F56" s="1058"/>
      <c r="G56" s="1058"/>
      <c r="H56" s="1058"/>
      <c r="I56" s="1058"/>
      <c r="J56" s="1059"/>
      <c r="K56" s="1059"/>
    </row>
    <row r="57" spans="1:35" s="59" customFormat="1" ht="22.5" customHeight="1">
      <c r="A57" s="58"/>
      <c r="B57" s="61"/>
      <c r="C57" s="1055"/>
      <c r="D57" s="1056"/>
      <c r="E57" s="1057"/>
      <c r="F57" s="1060">
        <v>0</v>
      </c>
      <c r="G57" s="1060"/>
      <c r="H57" s="1060">
        <v>0</v>
      </c>
      <c r="I57" s="1060"/>
      <c r="J57" s="1062">
        <v>0</v>
      </c>
      <c r="K57" s="1063"/>
    </row>
    <row r="58" spans="1:35" s="59" customFormat="1" ht="18" customHeight="1">
      <c r="A58" s="58"/>
      <c r="B58" s="1064" t="s">
        <v>49</v>
      </c>
      <c r="C58" s="1064"/>
      <c r="D58" s="1064"/>
      <c r="E58" s="1064"/>
      <c r="F58" s="1064"/>
      <c r="G58" s="1064"/>
      <c r="H58" s="1064"/>
      <c r="I58" s="1064"/>
      <c r="J58" s="1064"/>
      <c r="K58" s="1064"/>
      <c r="L58" s="1064"/>
      <c r="M58" s="1064"/>
      <c r="N58" s="1064"/>
    </row>
    <row r="59" spans="1:35" s="8" customFormat="1" ht="28.5" customHeight="1">
      <c r="B59" s="38" t="s">
        <v>50</v>
      </c>
    </row>
    <row r="60" spans="1:35" s="64" customFormat="1" ht="21" customHeight="1">
      <c r="A60" s="62"/>
      <c r="B60" s="63" t="s">
        <v>51</v>
      </c>
      <c r="E60" s="65"/>
    </row>
    <row r="61" spans="1:35" s="8" customFormat="1" ht="24.75" customHeight="1">
      <c r="B61" s="38" t="s">
        <v>52</v>
      </c>
    </row>
    <row r="62" spans="1:35" s="8" customFormat="1" ht="31.5" customHeight="1">
      <c r="A62" s="62"/>
      <c r="B62" s="1065" t="s">
        <v>53</v>
      </c>
      <c r="C62" s="1065"/>
      <c r="D62" s="1065"/>
      <c r="E62" s="1065"/>
      <c r="F62" s="1065"/>
      <c r="G62" s="1065"/>
      <c r="H62" s="1065"/>
      <c r="I62" s="1065"/>
      <c r="J62" s="1065"/>
      <c r="K62" s="1065"/>
      <c r="L62" s="1065"/>
      <c r="M62" s="1065"/>
      <c r="N62" s="1065"/>
    </row>
    <row r="63" spans="1:35" s="8" customFormat="1" ht="27.75" customHeight="1">
      <c r="B63" s="38" t="s">
        <v>485</v>
      </c>
      <c r="D63" s="38"/>
      <c r="E63" s="38"/>
      <c r="F63" s="38"/>
      <c r="G63" s="38"/>
      <c r="H63" s="38"/>
      <c r="I63" s="38"/>
      <c r="J63" s="38"/>
      <c r="K63" s="38"/>
      <c r="L63" s="38"/>
    </row>
    <row r="64" spans="1:35" s="8" customFormat="1" ht="37.15" customHeight="1">
      <c r="B64" s="1066" t="s">
        <v>486</v>
      </c>
      <c r="C64" s="1066"/>
      <c r="D64" s="1066"/>
      <c r="E64" s="1066"/>
      <c r="F64" s="311"/>
      <c r="G64" s="311"/>
      <c r="H64" s="311"/>
    </row>
    <row r="65" spans="2:34" s="8" customFormat="1" ht="9" customHeight="1">
      <c r="B65" s="1068">
        <f>L44+L46-D65</f>
        <v>0</v>
      </c>
      <c r="C65" s="1069"/>
      <c r="D65" s="1069"/>
      <c r="E65" s="1070"/>
      <c r="F65" s="312"/>
      <c r="G65" s="312"/>
      <c r="H65" s="312"/>
    </row>
    <row r="66" spans="2:34" s="8" customFormat="1" ht="22.5" customHeight="1">
      <c r="B66" s="1067">
        <v>0</v>
      </c>
      <c r="C66" s="1067"/>
      <c r="D66" s="1067"/>
      <c r="E66" s="1067"/>
      <c r="F66" s="313"/>
      <c r="G66" s="313"/>
      <c r="H66" s="313"/>
      <c r="I66" s="66"/>
      <c r="J66" s="66"/>
      <c r="K66" s="66"/>
      <c r="L66" s="66"/>
      <c r="M66" s="66"/>
      <c r="N66" s="66"/>
      <c r="O66" s="66"/>
      <c r="P66" s="66"/>
      <c r="Q66" s="66"/>
      <c r="R66" s="66"/>
      <c r="S66" s="66"/>
      <c r="T66" s="66"/>
      <c r="U66" s="66"/>
      <c r="V66" s="66"/>
    </row>
    <row r="67" spans="2:34" s="8" customFormat="1" ht="43.15" customHeight="1">
      <c r="B67" s="1061" t="s">
        <v>54</v>
      </c>
      <c r="C67" s="1061"/>
      <c r="D67" s="1061"/>
      <c r="E67" s="1061"/>
      <c r="F67" s="1061"/>
      <c r="G67" s="1061"/>
      <c r="H67" s="1061"/>
      <c r="I67" s="1061"/>
      <c r="J67" s="1061"/>
      <c r="K67" s="1061"/>
      <c r="L67" s="1061"/>
      <c r="M67" s="1061"/>
      <c r="N67" s="1061"/>
      <c r="O67" s="66"/>
      <c r="P67" s="66"/>
      <c r="Q67" s="66"/>
      <c r="R67" s="66"/>
      <c r="S67" s="66"/>
      <c r="T67" s="66"/>
      <c r="U67" s="66"/>
      <c r="V67" s="66"/>
      <c r="W67" s="66"/>
      <c r="X67" s="66"/>
      <c r="Y67" s="66"/>
      <c r="Z67" s="66"/>
      <c r="AA67" s="66"/>
      <c r="AB67" s="66"/>
      <c r="AC67" s="66"/>
      <c r="AD67" s="66"/>
      <c r="AE67" s="66"/>
      <c r="AF67" s="66"/>
      <c r="AG67" s="66"/>
      <c r="AH67" s="66"/>
    </row>
    <row r="68" spans="2:34" s="8" customFormat="1" ht="15" customHeight="1">
      <c r="B68" s="67" t="s">
        <v>16</v>
      </c>
      <c r="C68" s="20"/>
      <c r="D68" s="20"/>
      <c r="E68" s="20"/>
      <c r="F68" s="20"/>
      <c r="G68" s="20"/>
      <c r="H68" s="20"/>
      <c r="I68" s="20"/>
      <c r="J68" s="20"/>
      <c r="K68" s="20"/>
      <c r="L68" s="20"/>
      <c r="M68" s="20"/>
      <c r="N68" s="20"/>
    </row>
    <row r="69" spans="2:34" s="8" customFormat="1" ht="24.75" customHeight="1">
      <c r="B69" s="1061" t="s">
        <v>55</v>
      </c>
      <c r="C69" s="1061"/>
      <c r="D69" s="1061"/>
      <c r="E69" s="1061"/>
      <c r="F69" s="1061"/>
      <c r="G69" s="1061"/>
      <c r="H69" s="1061"/>
      <c r="I69" s="1061"/>
      <c r="J69" s="1061"/>
      <c r="K69" s="1061"/>
      <c r="L69" s="1061"/>
      <c r="M69" s="1061"/>
      <c r="N69" s="1061"/>
      <c r="O69" s="66"/>
      <c r="P69" s="66"/>
      <c r="Q69" s="66"/>
      <c r="R69" s="66"/>
      <c r="S69" s="66"/>
      <c r="T69" s="66"/>
      <c r="U69" s="66"/>
      <c r="V69" s="66"/>
      <c r="W69" s="66"/>
      <c r="X69" s="66"/>
      <c r="Y69" s="66"/>
      <c r="Z69" s="66"/>
      <c r="AA69" s="66"/>
      <c r="AB69" s="66"/>
      <c r="AC69" s="66"/>
      <c r="AD69" s="66"/>
      <c r="AE69" s="66"/>
      <c r="AF69" s="66"/>
      <c r="AG69" s="66"/>
      <c r="AH69" s="66"/>
    </row>
    <row r="106" spans="2:16" s="55" customFormat="1" ht="22.5" customHeight="1">
      <c r="B106" s="68"/>
      <c r="C106" s="69"/>
      <c r="D106" s="40"/>
      <c r="E106" s="40"/>
      <c r="F106" s="40"/>
      <c r="G106" s="40"/>
      <c r="H106" s="40"/>
      <c r="I106" s="40"/>
      <c r="J106" s="40"/>
      <c r="K106" s="40"/>
      <c r="L106" s="40"/>
      <c r="M106" s="40"/>
      <c r="N106" s="40"/>
      <c r="O106" s="40"/>
      <c r="P106" s="40"/>
    </row>
    <row r="109" spans="2:16" ht="30" customHeight="1"/>
    <row r="321" ht="65.25" customHeight="1"/>
  </sheetData>
  <mergeCells count="132">
    <mergeCell ref="D9:E9"/>
    <mergeCell ref="F9:L9"/>
    <mergeCell ref="D10:E10"/>
    <mergeCell ref="D12:E12"/>
    <mergeCell ref="F12:L12"/>
    <mergeCell ref="M3:N3"/>
    <mergeCell ref="B4:N4"/>
    <mergeCell ref="D6:E6"/>
    <mergeCell ref="F6:L6"/>
    <mergeCell ref="D7:E7"/>
    <mergeCell ref="F7:L7"/>
    <mergeCell ref="F10:L10"/>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B31:C32"/>
    <mergeCell ref="D31:E31"/>
    <mergeCell ref="F31:G31"/>
    <mergeCell ref="H31:I31"/>
    <mergeCell ref="J31:K31"/>
    <mergeCell ref="D32:E32"/>
    <mergeCell ref="F32:G32"/>
    <mergeCell ref="H32:I32"/>
    <mergeCell ref="J32:K32"/>
    <mergeCell ref="B33:C34"/>
    <mergeCell ref="D33:E33"/>
    <mergeCell ref="F33:G33"/>
    <mergeCell ref="H33:I33"/>
    <mergeCell ref="J33:K33"/>
    <mergeCell ref="D34:E34"/>
    <mergeCell ref="F34:G34"/>
    <mergeCell ref="H34:I34"/>
    <mergeCell ref="J34:K34"/>
    <mergeCell ref="B35:C36"/>
    <mergeCell ref="D35:E35"/>
    <mergeCell ref="F35:G35"/>
    <mergeCell ref="H35:I35"/>
    <mergeCell ref="J35:K35"/>
    <mergeCell ref="D36:E36"/>
    <mergeCell ref="F36:G36"/>
    <mergeCell ref="H36:I36"/>
    <mergeCell ref="J36:K36"/>
    <mergeCell ref="B37:C38"/>
    <mergeCell ref="D37:E37"/>
    <mergeCell ref="F37:G37"/>
    <mergeCell ref="H37:I37"/>
    <mergeCell ref="J37:K37"/>
    <mergeCell ref="D38:E38"/>
    <mergeCell ref="F38:G38"/>
    <mergeCell ref="H38:I38"/>
    <mergeCell ref="J38:K38"/>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C44:C45"/>
    <mergeCell ref="D44:E44"/>
    <mergeCell ref="F44:G44"/>
    <mergeCell ref="H44:I44"/>
    <mergeCell ref="J44:K45"/>
    <mergeCell ref="D45:E45"/>
    <mergeCell ref="F45:G45"/>
    <mergeCell ref="H45:I45"/>
    <mergeCell ref="B42:C43"/>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s>
  <phoneticPr fontId="4"/>
  <dataValidations count="2">
    <dataValidation imeMode="hiragana" allowBlank="1" showInputMessage="1" showErrorMessage="1" sqref="F6:L6 F9:L9 F12:L12"/>
    <dataValidation imeMode="off" allowBlank="1" showInputMessage="1" showErrorMessage="1" sqref="F66:H66 D44:I45 F54:I57 J54:K54 M44:N45 J56:K56"/>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76"/>
  <sheetViews>
    <sheetView showGridLines="0" view="pageBreakPreview" zoomScaleNormal="100" zoomScaleSheetLayoutView="100" workbookViewId="0">
      <selection sqref="A1:B1"/>
    </sheetView>
  </sheetViews>
  <sheetFormatPr defaultColWidth="8.625" defaultRowHeight="18" customHeight="1"/>
  <cols>
    <col min="1" max="1" width="3.125" style="30" customWidth="1"/>
    <col min="2" max="2" width="4.625" style="30" customWidth="1"/>
    <col min="3" max="4" width="3.375" style="30" customWidth="1"/>
    <col min="5" max="5" width="5.875" style="30" customWidth="1"/>
    <col min="6" max="6" width="4.5" style="30" customWidth="1"/>
    <col min="7" max="7" width="5.5" style="30" customWidth="1"/>
    <col min="8" max="8" width="6.125" style="30" customWidth="1"/>
    <col min="9" max="9" width="4.25" style="30" customWidth="1"/>
    <col min="10" max="10" width="4.125" style="30" customWidth="1"/>
    <col min="11" max="19" width="3.875" style="30" customWidth="1"/>
    <col min="20" max="20" width="4.25" style="30" customWidth="1"/>
    <col min="21" max="21" width="3.875" style="30" customWidth="1"/>
    <col min="22" max="23" width="4" style="30" customWidth="1"/>
    <col min="24" max="24" width="4.125" style="30" customWidth="1"/>
    <col min="25" max="25" width="4.5" style="30" customWidth="1"/>
    <col min="26" max="28" width="4.25" style="30" customWidth="1"/>
    <col min="29" max="85" width="4.625" style="30" customWidth="1"/>
    <col min="86" max="16384" width="8.625" style="30"/>
  </cols>
  <sheetData>
    <row r="1" spans="1:28" s="74" customFormat="1" ht="18" customHeight="1">
      <c r="A1" s="72"/>
      <c r="B1" s="72"/>
      <c r="C1" s="73"/>
      <c r="V1" s="75" t="s">
        <v>56</v>
      </c>
    </row>
    <row r="2" spans="1:28" s="77" customFormat="1" ht="23.25" customHeight="1">
      <c r="A2" s="76"/>
      <c r="B2" s="1434" t="s">
        <v>57</v>
      </c>
      <c r="C2" s="1434"/>
      <c r="D2" s="1434"/>
      <c r="E2" s="1434"/>
      <c r="F2" s="1434"/>
      <c r="G2" s="1434"/>
      <c r="H2" s="1434"/>
      <c r="I2" s="1434"/>
      <c r="J2" s="1434"/>
      <c r="K2" s="1434"/>
      <c r="L2" s="1434"/>
      <c r="M2" s="1434"/>
      <c r="N2" s="1434"/>
      <c r="O2" s="1434"/>
      <c r="P2" s="1434"/>
      <c r="Q2" s="1434"/>
      <c r="R2" s="1434"/>
      <c r="S2" s="1434"/>
      <c r="T2" s="1434"/>
      <c r="U2" s="1434"/>
      <c r="V2" s="1434"/>
    </row>
    <row r="3" spans="1:28" ht="23.25" customHeight="1">
      <c r="A3" s="78" t="s">
        <v>58</v>
      </c>
      <c r="B3" s="79"/>
      <c r="C3" s="9"/>
      <c r="D3" s="9"/>
      <c r="E3" s="9"/>
      <c r="F3" s="9"/>
      <c r="G3" s="55"/>
      <c r="H3" s="80"/>
      <c r="S3" s="55"/>
      <c r="T3" s="55"/>
      <c r="U3" s="55"/>
      <c r="V3" s="55"/>
      <c r="W3" s="75"/>
      <c r="X3" s="55"/>
      <c r="Y3" s="55"/>
      <c r="Z3" s="55"/>
      <c r="AA3" s="55"/>
      <c r="AB3" s="55"/>
    </row>
    <row r="4" spans="1:28" ht="19.5" customHeight="1">
      <c r="A4" s="55"/>
      <c r="B4" s="1435" t="s">
        <v>59</v>
      </c>
      <c r="C4" s="1435"/>
      <c r="D4" s="1435"/>
      <c r="E4" s="1435"/>
      <c r="F4" s="1435"/>
      <c r="G4" s="1435"/>
      <c r="H4" s="1435"/>
      <c r="I4" s="59"/>
      <c r="J4" s="59" t="s">
        <v>60</v>
      </c>
      <c r="K4" s="81"/>
      <c r="L4" s="82"/>
      <c r="M4" s="82"/>
      <c r="N4" s="82"/>
      <c r="O4" s="82"/>
      <c r="P4" s="59"/>
      <c r="Q4" s="59"/>
      <c r="R4" s="3"/>
      <c r="S4" s="55"/>
      <c r="T4" s="55"/>
      <c r="U4" s="55"/>
      <c r="V4" s="55"/>
      <c r="W4" s="55"/>
      <c r="X4" s="55"/>
      <c r="Y4" s="55"/>
      <c r="Z4" s="55"/>
      <c r="AA4" s="55"/>
      <c r="AB4" s="55"/>
    </row>
    <row r="5" spans="1:28" s="59" customFormat="1" ht="20.25" customHeight="1">
      <c r="A5" s="83" t="s">
        <v>61</v>
      </c>
      <c r="B5" s="84"/>
      <c r="C5" s="84"/>
      <c r="D5" s="84"/>
      <c r="E5" s="84"/>
      <c r="F5" s="85" t="s">
        <v>62</v>
      </c>
      <c r="G5" s="84"/>
      <c r="H5" s="84"/>
      <c r="I5" s="84"/>
      <c r="J5" s="84"/>
      <c r="K5" s="84"/>
      <c r="L5" s="84"/>
      <c r="M5" s="84"/>
      <c r="N5" s="84"/>
      <c r="O5" s="84"/>
      <c r="P5" s="84"/>
      <c r="Q5" s="84"/>
      <c r="R5" s="84"/>
      <c r="S5" s="84"/>
      <c r="T5" s="84"/>
      <c r="U5" s="84"/>
      <c r="V5" s="84"/>
      <c r="W5" s="84"/>
    </row>
    <row r="6" spans="1:28" ht="24.75" customHeight="1">
      <c r="A6" s="86" t="s">
        <v>63</v>
      </c>
      <c r="C6" s="87"/>
      <c r="D6" s="87"/>
      <c r="E6" s="87"/>
      <c r="F6" s="85"/>
      <c r="G6" s="87"/>
      <c r="H6" s="87"/>
      <c r="I6" s="87"/>
      <c r="J6" s="87"/>
      <c r="K6" s="87"/>
      <c r="W6" s="55"/>
    </row>
    <row r="7" spans="1:28" s="59" customFormat="1" ht="25.5" customHeight="1">
      <c r="A7" s="14"/>
      <c r="B7" s="88" t="s">
        <v>64</v>
      </c>
      <c r="C7" s="1376" t="s">
        <v>65</v>
      </c>
      <c r="D7" s="1376"/>
      <c r="E7" s="1376"/>
      <c r="F7" s="1066" t="s">
        <v>66</v>
      </c>
      <c r="G7" s="1066"/>
      <c r="H7" s="1066"/>
      <c r="I7" s="1376" t="s">
        <v>67</v>
      </c>
      <c r="J7" s="1376"/>
      <c r="K7" s="1376"/>
      <c r="L7" s="1376"/>
      <c r="N7" s="1436" t="s">
        <v>68</v>
      </c>
      <c r="O7" s="1436"/>
      <c r="P7" s="1436"/>
      <c r="Q7" s="1436"/>
      <c r="R7" s="1436"/>
      <c r="S7" s="1436"/>
      <c r="T7" s="1436"/>
      <c r="U7" s="1436"/>
      <c r="V7" s="1436"/>
      <c r="W7" s="84"/>
    </row>
    <row r="8" spans="1:28" s="59" customFormat="1" ht="12" customHeight="1">
      <c r="A8" s="90"/>
      <c r="B8" s="1357" t="s">
        <v>35</v>
      </c>
      <c r="C8" s="1437"/>
      <c r="D8" s="1437"/>
      <c r="E8" s="1437"/>
      <c r="F8" s="1359"/>
      <c r="G8" s="1360"/>
      <c r="H8" s="91"/>
      <c r="I8" s="1361">
        <f t="shared" ref="I8:I13" si="0">ROUNDDOWN((INT(C8)*F8/10),0)</f>
        <v>0</v>
      </c>
      <c r="J8" s="1361"/>
      <c r="K8" s="1361"/>
      <c r="L8" s="1361"/>
      <c r="N8" s="1436"/>
      <c r="O8" s="1436"/>
      <c r="P8" s="1436"/>
      <c r="Q8" s="1436"/>
      <c r="R8" s="1436"/>
      <c r="S8" s="1436"/>
      <c r="T8" s="1436"/>
      <c r="U8" s="1436"/>
      <c r="V8" s="1436"/>
      <c r="W8" s="84"/>
    </row>
    <row r="9" spans="1:28" s="59" customFormat="1" ht="21.75" customHeight="1">
      <c r="A9" s="90"/>
      <c r="B9" s="1341"/>
      <c r="C9" s="1432">
        <v>0</v>
      </c>
      <c r="D9" s="1432"/>
      <c r="E9" s="1432"/>
      <c r="F9" s="1427"/>
      <c r="G9" s="1433"/>
      <c r="H9" s="92" t="s">
        <v>69</v>
      </c>
      <c r="I9" s="1356">
        <f t="shared" si="0"/>
        <v>0</v>
      </c>
      <c r="J9" s="1356"/>
      <c r="K9" s="1356"/>
      <c r="L9" s="1356"/>
      <c r="N9" s="1436"/>
      <c r="O9" s="1436"/>
      <c r="P9" s="1436"/>
      <c r="Q9" s="1436"/>
      <c r="R9" s="1436"/>
      <c r="S9" s="1436"/>
      <c r="T9" s="1436"/>
      <c r="U9" s="1436"/>
      <c r="V9" s="1436"/>
      <c r="W9" s="84"/>
    </row>
    <row r="10" spans="1:28" s="59" customFormat="1" ht="12" customHeight="1">
      <c r="A10" s="90"/>
      <c r="B10" s="1357" t="s">
        <v>70</v>
      </c>
      <c r="C10" s="1358"/>
      <c r="D10" s="1358"/>
      <c r="E10" s="1358"/>
      <c r="F10" s="1359"/>
      <c r="G10" s="1360"/>
      <c r="H10" s="91"/>
      <c r="I10" s="1361">
        <f t="shared" si="0"/>
        <v>0</v>
      </c>
      <c r="J10" s="1361"/>
      <c r="K10" s="1361"/>
      <c r="L10" s="1361"/>
      <c r="N10" s="1193" t="s">
        <v>71</v>
      </c>
      <c r="O10" s="1193"/>
      <c r="P10" s="1193"/>
      <c r="Q10" s="1193"/>
      <c r="R10" s="1193"/>
      <c r="S10" s="1193"/>
      <c r="T10" s="1193"/>
      <c r="U10" s="1193"/>
      <c r="V10" s="1193"/>
      <c r="W10" s="84"/>
    </row>
    <row r="11" spans="1:28" s="59" customFormat="1" ht="21.75" customHeight="1">
      <c r="A11" s="14"/>
      <c r="B11" s="1341"/>
      <c r="C11" s="1426">
        <v>0</v>
      </c>
      <c r="D11" s="1426"/>
      <c r="E11" s="1426"/>
      <c r="F11" s="1427"/>
      <c r="G11" s="1428"/>
      <c r="H11" s="92" t="s">
        <v>69</v>
      </c>
      <c r="I11" s="1356">
        <f t="shared" si="0"/>
        <v>0</v>
      </c>
      <c r="J11" s="1356"/>
      <c r="K11" s="1356"/>
      <c r="L11" s="1356"/>
      <c r="N11" s="1193"/>
      <c r="O11" s="1193"/>
      <c r="P11" s="1193"/>
      <c r="Q11" s="1193"/>
      <c r="R11" s="1193"/>
      <c r="S11" s="1193"/>
      <c r="T11" s="1193"/>
      <c r="U11" s="1193"/>
      <c r="V11" s="1193"/>
      <c r="W11" s="84"/>
    </row>
    <row r="12" spans="1:28" s="59" customFormat="1" ht="12" customHeight="1">
      <c r="A12" s="84"/>
      <c r="B12" s="1357" t="s">
        <v>72</v>
      </c>
      <c r="C12" s="1358"/>
      <c r="D12" s="1358"/>
      <c r="E12" s="1358"/>
      <c r="F12" s="1359"/>
      <c r="G12" s="1360"/>
      <c r="H12" s="91"/>
      <c r="I12" s="1361">
        <f t="shared" si="0"/>
        <v>0</v>
      </c>
      <c r="J12" s="1361"/>
      <c r="K12" s="1361"/>
      <c r="L12" s="1361"/>
      <c r="N12" s="1193"/>
      <c r="O12" s="1193"/>
      <c r="P12" s="1193"/>
      <c r="Q12" s="1193"/>
      <c r="R12" s="1193"/>
      <c r="S12" s="1193"/>
      <c r="T12" s="1193"/>
      <c r="U12" s="1193"/>
      <c r="V12" s="1193"/>
      <c r="W12" s="84"/>
    </row>
    <row r="13" spans="1:28" s="59" customFormat="1" ht="21.75" customHeight="1">
      <c r="A13" s="84"/>
      <c r="B13" s="1340"/>
      <c r="C13" s="1429">
        <v>0</v>
      </c>
      <c r="D13" s="1429"/>
      <c r="E13" s="1429"/>
      <c r="F13" s="1430"/>
      <c r="G13" s="1431"/>
      <c r="H13" s="93" t="s">
        <v>69</v>
      </c>
      <c r="I13" s="1367">
        <f t="shared" si="0"/>
        <v>0</v>
      </c>
      <c r="J13" s="1367"/>
      <c r="K13" s="1367"/>
      <c r="L13" s="1367"/>
      <c r="N13" s="1193"/>
      <c r="O13" s="1193"/>
      <c r="P13" s="1193"/>
      <c r="Q13" s="1193"/>
      <c r="R13" s="1193"/>
      <c r="S13" s="1193"/>
      <c r="T13" s="1193"/>
      <c r="U13" s="1193"/>
      <c r="V13" s="1193"/>
      <c r="W13" s="84"/>
    </row>
    <row r="14" spans="1:28" s="59" customFormat="1" ht="19.899999999999999" customHeight="1">
      <c r="A14" s="84"/>
      <c r="B14" s="1337" t="s">
        <v>73</v>
      </c>
      <c r="C14" s="1338"/>
      <c r="D14" s="1338"/>
      <c r="E14" s="1338"/>
      <c r="F14" s="1338"/>
      <c r="G14" s="1338"/>
      <c r="H14" s="1338"/>
      <c r="I14" s="1338"/>
      <c r="J14" s="1338"/>
      <c r="K14" s="1338"/>
      <c r="L14" s="1339"/>
      <c r="N14" s="1413" t="s">
        <v>74</v>
      </c>
      <c r="O14" s="1413"/>
      <c r="P14" s="1413"/>
      <c r="Q14" s="1413"/>
      <c r="R14" s="1413"/>
      <c r="S14" s="1413"/>
      <c r="T14" s="1414"/>
      <c r="U14" s="1415">
        <v>0</v>
      </c>
      <c r="V14" s="1416"/>
      <c r="W14" s="84"/>
    </row>
    <row r="15" spans="1:28" s="59" customFormat="1" ht="12" customHeight="1">
      <c r="A15" s="84"/>
      <c r="B15" s="1340" t="s">
        <v>75</v>
      </c>
      <c r="C15" s="1342">
        <f>INT(SUM(C8,C10,C12))</f>
        <v>0</v>
      </c>
      <c r="D15" s="1343"/>
      <c r="E15" s="1343"/>
      <c r="F15" s="1417"/>
      <c r="G15" s="1418"/>
      <c r="H15" s="1419"/>
      <c r="I15" s="1423">
        <f>SUM(I8,I10,I12)</f>
        <v>0</v>
      </c>
      <c r="J15" s="1423"/>
      <c r="K15" s="1423"/>
      <c r="L15" s="1424"/>
      <c r="N15" s="94"/>
      <c r="O15" s="94"/>
      <c r="P15" s="94"/>
      <c r="Q15" s="94"/>
      <c r="R15" s="94"/>
      <c r="S15" s="94"/>
      <c r="T15" s="94"/>
      <c r="U15" s="94"/>
      <c r="V15" s="94"/>
      <c r="W15" s="84"/>
    </row>
    <row r="16" spans="1:28" s="59" customFormat="1" ht="22.5" customHeight="1">
      <c r="A16" s="84"/>
      <c r="B16" s="1341"/>
      <c r="C16" s="1425">
        <f>INT(SUM(C9,C11,C13))</f>
        <v>0</v>
      </c>
      <c r="D16" s="1425"/>
      <c r="E16" s="1353"/>
      <c r="F16" s="1420"/>
      <c r="G16" s="1421"/>
      <c r="H16" s="1422"/>
      <c r="I16" s="1355">
        <f>SUM(I9,I11,I13)</f>
        <v>0</v>
      </c>
      <c r="J16" s="1356"/>
      <c r="K16" s="1356"/>
      <c r="L16" s="1356"/>
      <c r="W16" s="84"/>
    </row>
    <row r="17" spans="1:35" s="84" customFormat="1" ht="6.75" customHeight="1">
      <c r="B17" s="12"/>
      <c r="C17" s="95"/>
      <c r="D17" s="95"/>
      <c r="E17" s="95"/>
      <c r="F17" s="96"/>
      <c r="G17" s="96"/>
      <c r="H17" s="96"/>
      <c r="I17" s="96"/>
      <c r="J17" s="96"/>
      <c r="K17" s="97"/>
      <c r="L17" s="97"/>
      <c r="M17" s="97"/>
      <c r="N17" s="95"/>
      <c r="W17" s="12"/>
      <c r="X17" s="98"/>
      <c r="AH17" s="97"/>
    </row>
    <row r="18" spans="1:35" ht="23.25" customHeight="1">
      <c r="A18" s="86" t="s">
        <v>76</v>
      </c>
      <c r="C18" s="87"/>
      <c r="D18" s="87"/>
      <c r="E18" s="87"/>
      <c r="F18" s="87"/>
      <c r="G18" s="87"/>
      <c r="H18" s="87"/>
      <c r="I18" s="87"/>
      <c r="J18" s="87"/>
      <c r="K18" s="87"/>
      <c r="M18" s="55"/>
      <c r="N18" s="99"/>
      <c r="O18" s="99"/>
      <c r="P18" s="99"/>
      <c r="Q18" s="99"/>
      <c r="R18" s="99"/>
      <c r="S18" s="99"/>
      <c r="T18" s="99"/>
      <c r="U18" s="99"/>
      <c r="V18" s="99"/>
      <c r="W18" s="99"/>
      <c r="AH18" s="100"/>
      <c r="AI18" s="100"/>
    </row>
    <row r="19" spans="1:35" s="59" customFormat="1" ht="25.5" customHeight="1">
      <c r="A19" s="14"/>
      <c r="B19" s="88" t="s">
        <v>64</v>
      </c>
      <c r="C19" s="1376" t="s">
        <v>65</v>
      </c>
      <c r="D19" s="1376"/>
      <c r="E19" s="1376"/>
      <c r="F19" s="1066" t="s">
        <v>66</v>
      </c>
      <c r="G19" s="1066"/>
      <c r="H19" s="1066"/>
      <c r="I19" s="1376" t="s">
        <v>67</v>
      </c>
      <c r="J19" s="1376"/>
      <c r="K19" s="1376"/>
      <c r="L19" s="1376"/>
      <c r="N19" s="1398" t="s">
        <v>542</v>
      </c>
      <c r="O19" s="1398"/>
      <c r="P19" s="1398"/>
      <c r="Q19" s="1398"/>
      <c r="R19" s="1398"/>
      <c r="S19" s="1398"/>
      <c r="T19" s="1398"/>
      <c r="U19" s="1398"/>
      <c r="V19" s="1398"/>
      <c r="W19" s="99"/>
      <c r="X19" s="100"/>
      <c r="AH19" s="100"/>
      <c r="AI19" s="100"/>
    </row>
    <row r="20" spans="1:35" s="59" customFormat="1" ht="12" customHeight="1">
      <c r="A20" s="90"/>
      <c r="B20" s="1357" t="s">
        <v>35</v>
      </c>
      <c r="C20" s="1391"/>
      <c r="D20" s="1391"/>
      <c r="E20" s="1391"/>
      <c r="F20" s="1392"/>
      <c r="G20" s="1393"/>
      <c r="H20" s="101"/>
      <c r="I20" s="1386">
        <f t="shared" ref="I20:I25" si="1">ROUNDDOWN((INT(C20)*F20/10),0)</f>
        <v>0</v>
      </c>
      <c r="J20" s="1386"/>
      <c r="K20" s="1386"/>
      <c r="L20" s="1386"/>
      <c r="N20" s="1398"/>
      <c r="O20" s="1398"/>
      <c r="P20" s="1398"/>
      <c r="Q20" s="1398"/>
      <c r="R20" s="1398"/>
      <c r="S20" s="1398"/>
      <c r="T20" s="1398"/>
      <c r="U20" s="1398"/>
      <c r="V20" s="1398"/>
    </row>
    <row r="21" spans="1:35" s="59" customFormat="1" ht="22.5" customHeight="1">
      <c r="A21" s="90"/>
      <c r="B21" s="1341"/>
      <c r="C21" s="1399">
        <v>0</v>
      </c>
      <c r="D21" s="1399"/>
      <c r="E21" s="1399"/>
      <c r="F21" s="1372"/>
      <c r="G21" s="1373"/>
      <c r="H21" s="102" t="s">
        <v>69</v>
      </c>
      <c r="I21" s="1390">
        <f t="shared" si="1"/>
        <v>0</v>
      </c>
      <c r="J21" s="1390"/>
      <c r="K21" s="1390"/>
      <c r="L21" s="1390"/>
      <c r="N21" s="1400" t="s">
        <v>77</v>
      </c>
      <c r="O21" s="1401"/>
      <c r="P21" s="1401"/>
      <c r="Q21" s="1401"/>
      <c r="R21" s="1401"/>
      <c r="S21" s="1401"/>
      <c r="T21" s="1401"/>
      <c r="U21" s="1401"/>
      <c r="V21" s="1402"/>
    </row>
    <row r="22" spans="1:35" s="59" customFormat="1" ht="12" customHeight="1">
      <c r="A22" s="90"/>
      <c r="B22" s="1357" t="s">
        <v>70</v>
      </c>
      <c r="C22" s="1391"/>
      <c r="D22" s="1391"/>
      <c r="E22" s="1391"/>
      <c r="F22" s="1392"/>
      <c r="G22" s="1393"/>
      <c r="H22" s="101"/>
      <c r="I22" s="1386">
        <f t="shared" si="1"/>
        <v>0</v>
      </c>
      <c r="J22" s="1386"/>
      <c r="K22" s="1386"/>
      <c r="L22" s="1386"/>
      <c r="N22" s="1298"/>
      <c r="O22" s="1157"/>
      <c r="P22" s="1157"/>
      <c r="Q22" s="1157"/>
      <c r="R22" s="1157"/>
      <c r="S22" s="1157"/>
      <c r="T22" s="1157"/>
      <c r="U22" s="1157"/>
      <c r="V22" s="1299"/>
    </row>
    <row r="23" spans="1:35" s="59" customFormat="1" ht="22.5" customHeight="1">
      <c r="A23" s="14"/>
      <c r="B23" s="1341"/>
      <c r="C23" s="1406">
        <v>0</v>
      </c>
      <c r="D23" s="1407"/>
      <c r="E23" s="1408"/>
      <c r="F23" s="1409"/>
      <c r="G23" s="1410"/>
      <c r="H23" s="102" t="s">
        <v>69</v>
      </c>
      <c r="I23" s="1411">
        <f t="shared" si="1"/>
        <v>0</v>
      </c>
      <c r="J23" s="1412"/>
      <c r="K23" s="1412"/>
      <c r="L23" s="1389"/>
      <c r="N23" s="1403"/>
      <c r="O23" s="1404"/>
      <c r="P23" s="1404"/>
      <c r="Q23" s="1404"/>
      <c r="R23" s="1404"/>
      <c r="S23" s="1404"/>
      <c r="T23" s="1404"/>
      <c r="U23" s="1404"/>
      <c r="V23" s="1405"/>
      <c r="W23" s="103"/>
    </row>
    <row r="24" spans="1:35" s="59" customFormat="1" ht="12" customHeight="1">
      <c r="A24" s="84"/>
      <c r="B24" s="1357" t="s">
        <v>72</v>
      </c>
      <c r="C24" s="1391"/>
      <c r="D24" s="1391"/>
      <c r="E24" s="1391"/>
      <c r="F24" s="1392"/>
      <c r="G24" s="1393"/>
      <c r="H24" s="101"/>
      <c r="I24" s="1386">
        <f t="shared" si="1"/>
        <v>0</v>
      </c>
      <c r="J24" s="1386"/>
      <c r="K24" s="1386"/>
      <c r="L24" s="1386"/>
      <c r="N24" s="104"/>
      <c r="O24" s="104"/>
      <c r="P24" s="104"/>
      <c r="Q24" s="104"/>
      <c r="R24" s="104"/>
      <c r="S24" s="104"/>
      <c r="T24" s="104"/>
      <c r="U24" s="104"/>
      <c r="V24" s="104"/>
      <c r="W24" s="105"/>
    </row>
    <row r="25" spans="1:35" s="59" customFormat="1" ht="22.5" customHeight="1">
      <c r="A25" s="84"/>
      <c r="B25" s="1340"/>
      <c r="C25" s="1394">
        <v>0</v>
      </c>
      <c r="D25" s="1394"/>
      <c r="E25" s="1394"/>
      <c r="F25" s="1395"/>
      <c r="G25" s="1396"/>
      <c r="H25" s="106" t="s">
        <v>69</v>
      </c>
      <c r="I25" s="1397">
        <f t="shared" si="1"/>
        <v>0</v>
      </c>
      <c r="J25" s="1397"/>
      <c r="K25" s="1397"/>
      <c r="L25" s="1397"/>
      <c r="N25" s="1157" t="s">
        <v>78</v>
      </c>
      <c r="O25" s="1157"/>
      <c r="P25" s="1157"/>
      <c r="Q25" s="1157"/>
      <c r="R25" s="1157"/>
      <c r="S25" s="1157"/>
      <c r="T25" s="1157"/>
      <c r="U25" s="1157"/>
      <c r="V25" s="1157"/>
      <c r="W25" s="103"/>
      <c r="AG25" s="107"/>
    </row>
    <row r="26" spans="1:35" s="59" customFormat="1" ht="18" customHeight="1">
      <c r="A26" s="84"/>
      <c r="B26" s="1337" t="s">
        <v>79</v>
      </c>
      <c r="C26" s="1338"/>
      <c r="D26" s="1338"/>
      <c r="E26" s="1338"/>
      <c r="F26" s="1338"/>
      <c r="G26" s="1338"/>
      <c r="H26" s="1338"/>
      <c r="I26" s="1338"/>
      <c r="J26" s="1338"/>
      <c r="K26" s="1338"/>
      <c r="L26" s="1339"/>
      <c r="N26" s="1157"/>
      <c r="O26" s="1157"/>
      <c r="P26" s="1157"/>
      <c r="Q26" s="1157"/>
      <c r="R26" s="1157"/>
      <c r="S26" s="1157"/>
      <c r="T26" s="1157"/>
      <c r="U26" s="1157"/>
      <c r="V26" s="1157"/>
      <c r="W26" s="99"/>
      <c r="AG26" s="107"/>
    </row>
    <row r="27" spans="1:35" s="59" customFormat="1" ht="12" customHeight="1">
      <c r="A27" s="84"/>
      <c r="B27" s="1340" t="s">
        <v>75</v>
      </c>
      <c r="C27" s="1377">
        <f>INT(SUM(C20+C22+C24))</f>
        <v>0</v>
      </c>
      <c r="D27" s="1378"/>
      <c r="E27" s="1379"/>
      <c r="F27" s="1380"/>
      <c r="G27" s="1381"/>
      <c r="H27" s="1382"/>
      <c r="I27" s="1386">
        <f>SUM(I20,I22,I24)</f>
        <v>0</v>
      </c>
      <c r="J27" s="1386"/>
      <c r="K27" s="1386"/>
      <c r="L27" s="1386"/>
      <c r="N27" s="1157"/>
      <c r="O27" s="1157"/>
      <c r="P27" s="1157"/>
      <c r="Q27" s="1157"/>
      <c r="R27" s="1157"/>
      <c r="S27" s="1157"/>
      <c r="T27" s="1157"/>
      <c r="U27" s="1157"/>
      <c r="V27" s="1157"/>
    </row>
    <row r="28" spans="1:35" s="59" customFormat="1" ht="22.5" customHeight="1">
      <c r="A28" s="84"/>
      <c r="B28" s="1341"/>
      <c r="C28" s="1387">
        <f>INT(SUM(C21,C23,C25))</f>
        <v>0</v>
      </c>
      <c r="D28" s="1387"/>
      <c r="E28" s="1388"/>
      <c r="F28" s="1383"/>
      <c r="G28" s="1384"/>
      <c r="H28" s="1385"/>
      <c r="I28" s="1389">
        <f>SUM(I21,I23,I25)</f>
        <v>0</v>
      </c>
      <c r="J28" s="1390"/>
      <c r="K28" s="1390"/>
      <c r="L28" s="1390"/>
      <c r="N28" s="1157"/>
      <c r="O28" s="1157"/>
      <c r="P28" s="1157"/>
      <c r="Q28" s="1157"/>
      <c r="R28" s="1157"/>
      <c r="S28" s="1157"/>
      <c r="T28" s="1157"/>
      <c r="U28" s="1157"/>
      <c r="V28" s="1157"/>
      <c r="W28" s="84"/>
    </row>
    <row r="29" spans="1:35" s="59" customFormat="1" ht="6.75" customHeight="1">
      <c r="A29" s="84"/>
      <c r="B29" s="12"/>
      <c r="C29" s="95"/>
      <c r="D29" s="95"/>
      <c r="E29" s="95"/>
      <c r="F29" s="108"/>
      <c r="G29" s="108"/>
      <c r="H29" s="108"/>
      <c r="I29" s="97"/>
      <c r="J29" s="109"/>
      <c r="K29" s="97"/>
      <c r="L29" s="97"/>
      <c r="W29" s="84"/>
    </row>
    <row r="30" spans="1:35" ht="22.5" customHeight="1">
      <c r="A30" s="86" t="s">
        <v>80</v>
      </c>
      <c r="C30" s="87"/>
      <c r="D30" s="87"/>
      <c r="E30" s="87"/>
      <c r="F30" s="87"/>
      <c r="G30" s="87"/>
      <c r="H30" s="87"/>
      <c r="I30" s="87"/>
      <c r="J30" s="87"/>
      <c r="K30" s="87"/>
      <c r="M30" s="55"/>
      <c r="W30" s="55"/>
    </row>
    <row r="31" spans="1:35" s="59" customFormat="1" ht="25.5" customHeight="1">
      <c r="A31" s="14"/>
      <c r="B31" s="88" t="s">
        <v>64</v>
      </c>
      <c r="C31" s="1376" t="s">
        <v>65</v>
      </c>
      <c r="D31" s="1376"/>
      <c r="E31" s="1376"/>
      <c r="F31" s="1066" t="s">
        <v>66</v>
      </c>
      <c r="G31" s="1066"/>
      <c r="H31" s="1066"/>
      <c r="I31" s="1376" t="s">
        <v>81</v>
      </c>
      <c r="J31" s="1376"/>
      <c r="K31" s="1376"/>
      <c r="L31" s="1376"/>
      <c r="N31" s="1186" t="s">
        <v>82</v>
      </c>
      <c r="O31" s="1186"/>
      <c r="P31" s="1186"/>
      <c r="Q31" s="1186"/>
      <c r="R31" s="1186"/>
      <c r="S31" s="1186"/>
      <c r="T31" s="1186"/>
      <c r="U31" s="1186"/>
      <c r="V31" s="1186"/>
      <c r="W31" s="100"/>
      <c r="X31" s="100"/>
      <c r="Y31" s="100"/>
      <c r="AA31" s="100"/>
      <c r="AB31" s="100"/>
    </row>
    <row r="32" spans="1:35" s="59" customFormat="1" ht="12" customHeight="1">
      <c r="A32" s="90"/>
      <c r="B32" s="1357" t="s">
        <v>35</v>
      </c>
      <c r="C32" s="1358"/>
      <c r="D32" s="1358"/>
      <c r="E32" s="1358"/>
      <c r="F32" s="1359"/>
      <c r="G32" s="1360"/>
      <c r="H32" s="110"/>
      <c r="I32" s="1368">
        <f t="shared" ref="I32:I37" si="2">ROUNDDOWN((INT(C32)*F32/10),0)</f>
        <v>0</v>
      </c>
      <c r="J32" s="1369"/>
      <c r="K32" s="1369"/>
      <c r="L32" s="1370"/>
      <c r="N32" s="1186"/>
      <c r="O32" s="1186"/>
      <c r="P32" s="1186"/>
      <c r="Q32" s="1186"/>
      <c r="R32" s="1186"/>
      <c r="S32" s="1186"/>
      <c r="T32" s="1186"/>
      <c r="U32" s="1186"/>
      <c r="V32" s="1186"/>
      <c r="W32" s="99"/>
    </row>
    <row r="33" spans="1:28" s="59" customFormat="1" ht="22.5" customHeight="1">
      <c r="A33" s="90"/>
      <c r="B33" s="1341"/>
      <c r="C33" s="1371">
        <v>0</v>
      </c>
      <c r="D33" s="1116"/>
      <c r="E33" s="1117"/>
      <c r="F33" s="1372"/>
      <c r="G33" s="1373"/>
      <c r="H33" s="111" t="s">
        <v>69</v>
      </c>
      <c r="I33" s="1374">
        <f t="shared" si="2"/>
        <v>0</v>
      </c>
      <c r="J33" s="1375"/>
      <c r="K33" s="1375"/>
      <c r="L33" s="1355"/>
      <c r="N33" s="1186"/>
      <c r="O33" s="1186"/>
      <c r="P33" s="1186"/>
      <c r="Q33" s="1186"/>
      <c r="R33" s="1186"/>
      <c r="S33" s="1186"/>
      <c r="T33" s="1186"/>
      <c r="U33" s="1186"/>
      <c r="V33" s="1186"/>
      <c r="W33" s="99"/>
    </row>
    <row r="34" spans="1:28" s="59" customFormat="1" ht="12" customHeight="1">
      <c r="A34" s="90"/>
      <c r="B34" s="1357" t="s">
        <v>70</v>
      </c>
      <c r="C34" s="1358"/>
      <c r="D34" s="1358"/>
      <c r="E34" s="1358"/>
      <c r="F34" s="1359"/>
      <c r="G34" s="1360"/>
      <c r="H34" s="110"/>
      <c r="I34" s="1368">
        <f t="shared" si="2"/>
        <v>0</v>
      </c>
      <c r="J34" s="1369"/>
      <c r="K34" s="1369"/>
      <c r="L34" s="1370"/>
      <c r="N34" s="1186"/>
      <c r="O34" s="1186"/>
      <c r="P34" s="1186"/>
      <c r="Q34" s="1186"/>
      <c r="R34" s="1186"/>
      <c r="S34" s="1186"/>
      <c r="T34" s="1186"/>
      <c r="U34" s="1186"/>
      <c r="V34" s="1186"/>
      <c r="W34" s="99"/>
    </row>
    <row r="35" spans="1:28" s="59" customFormat="1" ht="22.5" customHeight="1">
      <c r="A35" s="14"/>
      <c r="B35" s="1341"/>
      <c r="C35" s="1371">
        <v>0</v>
      </c>
      <c r="D35" s="1116"/>
      <c r="E35" s="1117"/>
      <c r="F35" s="1372"/>
      <c r="G35" s="1373"/>
      <c r="H35" s="111" t="s">
        <v>69</v>
      </c>
      <c r="I35" s="1374">
        <f t="shared" si="2"/>
        <v>0</v>
      </c>
      <c r="J35" s="1375"/>
      <c r="K35" s="1375"/>
      <c r="L35" s="1355"/>
      <c r="N35" s="1186" t="s">
        <v>474</v>
      </c>
      <c r="O35" s="1186"/>
      <c r="P35" s="1186"/>
      <c r="Q35" s="1186"/>
      <c r="R35" s="1186"/>
      <c r="S35" s="1186"/>
      <c r="T35" s="1186"/>
      <c r="U35" s="1186"/>
      <c r="V35" s="1186"/>
      <c r="W35" s="99"/>
    </row>
    <row r="36" spans="1:28" s="59" customFormat="1" ht="12" customHeight="1">
      <c r="A36" s="84"/>
      <c r="B36" s="1357" t="s">
        <v>72</v>
      </c>
      <c r="C36" s="1358"/>
      <c r="D36" s="1358"/>
      <c r="E36" s="1358"/>
      <c r="F36" s="1359"/>
      <c r="G36" s="1360"/>
      <c r="H36" s="110"/>
      <c r="I36" s="1361">
        <f t="shared" si="2"/>
        <v>0</v>
      </c>
      <c r="J36" s="1361"/>
      <c r="K36" s="1361"/>
      <c r="L36" s="1361"/>
      <c r="N36" s="1186"/>
      <c r="O36" s="1186"/>
      <c r="P36" s="1186"/>
      <c r="Q36" s="1186"/>
      <c r="R36" s="1186"/>
      <c r="S36" s="1186"/>
      <c r="T36" s="1186"/>
      <c r="U36" s="1186"/>
      <c r="V36" s="1186"/>
      <c r="W36" s="100"/>
    </row>
    <row r="37" spans="1:28" s="59" customFormat="1" ht="22.5" customHeight="1">
      <c r="A37" s="84"/>
      <c r="B37" s="1340"/>
      <c r="C37" s="1362">
        <v>0</v>
      </c>
      <c r="D37" s="1363"/>
      <c r="E37" s="1364"/>
      <c r="F37" s="1365"/>
      <c r="G37" s="1366"/>
      <c r="H37" s="112" t="s">
        <v>69</v>
      </c>
      <c r="I37" s="1367">
        <f t="shared" si="2"/>
        <v>0</v>
      </c>
      <c r="J37" s="1367"/>
      <c r="K37" s="1367"/>
      <c r="L37" s="1367"/>
      <c r="N37" s="1186"/>
      <c r="O37" s="1186"/>
      <c r="P37" s="1186"/>
      <c r="Q37" s="1186"/>
      <c r="R37" s="1186"/>
      <c r="S37" s="1186"/>
      <c r="T37" s="1186"/>
      <c r="U37" s="1186"/>
      <c r="V37" s="1186"/>
      <c r="W37" s="100"/>
    </row>
    <row r="38" spans="1:28" s="59" customFormat="1" ht="16.5" customHeight="1">
      <c r="A38" s="84"/>
      <c r="B38" s="1337" t="s">
        <v>79</v>
      </c>
      <c r="C38" s="1338"/>
      <c r="D38" s="1338"/>
      <c r="E38" s="1338"/>
      <c r="F38" s="1338"/>
      <c r="G38" s="1338"/>
      <c r="H38" s="1338"/>
      <c r="I38" s="1338"/>
      <c r="J38" s="1338"/>
      <c r="K38" s="1338"/>
      <c r="L38" s="1339"/>
      <c r="N38" s="1061" t="s">
        <v>473</v>
      </c>
      <c r="O38" s="1061"/>
      <c r="P38" s="1061"/>
      <c r="Q38" s="1061"/>
      <c r="R38" s="1061"/>
      <c r="S38" s="1061"/>
      <c r="T38" s="1061"/>
      <c r="U38" s="59" t="s">
        <v>60</v>
      </c>
      <c r="V38" s="323"/>
      <c r="W38" s="100"/>
      <c r="X38" s="84"/>
      <c r="Y38" s="84"/>
    </row>
    <row r="39" spans="1:28" s="59" customFormat="1" ht="12" customHeight="1">
      <c r="A39" s="84"/>
      <c r="B39" s="1340" t="s">
        <v>75</v>
      </c>
      <c r="C39" s="1342">
        <f>INT(SUM(C32,C34,C36))</f>
        <v>0</v>
      </c>
      <c r="D39" s="1343"/>
      <c r="E39" s="1343"/>
      <c r="F39" s="1344"/>
      <c r="G39" s="1345"/>
      <c r="H39" s="1346"/>
      <c r="I39" s="1350">
        <f>SUM(I32,I34,I36)</f>
        <v>0</v>
      </c>
      <c r="J39" s="1351"/>
      <c r="K39" s="1351"/>
      <c r="L39" s="1352"/>
      <c r="N39" s="1061"/>
      <c r="O39" s="1061"/>
      <c r="P39" s="1061"/>
      <c r="Q39" s="1061"/>
      <c r="R39" s="1061"/>
      <c r="S39" s="1061"/>
      <c r="T39" s="1061"/>
      <c r="U39" s="307"/>
      <c r="V39" s="308"/>
      <c r="W39" s="100"/>
    </row>
    <row r="40" spans="1:28" s="59" customFormat="1" ht="22.5" customHeight="1">
      <c r="A40" s="84"/>
      <c r="B40" s="1341"/>
      <c r="C40" s="1353">
        <f>INT(SUM(C33,C35,C37))</f>
        <v>0</v>
      </c>
      <c r="D40" s="1354"/>
      <c r="E40" s="1354"/>
      <c r="F40" s="1347"/>
      <c r="G40" s="1348"/>
      <c r="H40" s="1349"/>
      <c r="I40" s="1355">
        <f>SUM(I33,I35,I37)</f>
        <v>0</v>
      </c>
      <c r="J40" s="1356"/>
      <c r="K40" s="1356"/>
      <c r="L40" s="1356"/>
      <c r="N40" s="1187" t="s">
        <v>472</v>
      </c>
      <c r="O40" s="1187"/>
      <c r="P40" s="1187"/>
      <c r="Q40" s="1187"/>
      <c r="R40" s="1187"/>
      <c r="S40" s="1188">
        <f>IF(V38="○",E47*2000000,0)</f>
        <v>0</v>
      </c>
      <c r="T40" s="1188"/>
      <c r="U40" s="1188"/>
      <c r="V40" s="1188"/>
      <c r="W40" s="84"/>
    </row>
    <row r="41" spans="1:28" s="59" customFormat="1" ht="8.25" customHeight="1">
      <c r="A41" s="84"/>
      <c r="B41" s="12"/>
      <c r="C41" s="95"/>
      <c r="D41" s="95"/>
      <c r="E41" s="95"/>
      <c r="F41" s="108"/>
      <c r="G41" s="108"/>
      <c r="H41" s="108"/>
      <c r="I41" s="97"/>
      <c r="J41" s="97"/>
      <c r="K41" s="97"/>
      <c r="L41" s="97"/>
      <c r="N41" s="113"/>
      <c r="O41" s="113"/>
      <c r="P41" s="113"/>
      <c r="Q41" s="113"/>
      <c r="R41" s="113"/>
    </row>
    <row r="42" spans="1:28" s="59" customFormat="1" ht="19.5" customHeight="1">
      <c r="A42" s="27" t="s">
        <v>83</v>
      </c>
      <c r="O42" s="26"/>
      <c r="P42" s="26"/>
      <c r="Q42" s="26"/>
      <c r="R42" s="26"/>
      <c r="S42" s="26"/>
      <c r="T42" s="26"/>
      <c r="U42" s="26"/>
      <c r="V42" s="26"/>
      <c r="W42" s="26"/>
    </row>
    <row r="43" spans="1:28" s="59" customFormat="1" ht="25.5" customHeight="1">
      <c r="B43" s="43"/>
      <c r="C43" s="44"/>
      <c r="D43" s="44"/>
      <c r="E43" s="1005" t="s">
        <v>84</v>
      </c>
      <c r="F43" s="1212"/>
      <c r="G43" s="1212"/>
      <c r="H43" s="1212"/>
      <c r="I43" s="1006"/>
      <c r="J43" s="1088" t="s">
        <v>85</v>
      </c>
      <c r="K43" s="1088"/>
      <c r="L43" s="1088"/>
      <c r="M43" s="1088"/>
      <c r="N43" s="1325"/>
      <c r="O43" s="1326" t="s">
        <v>86</v>
      </c>
      <c r="P43" s="1157"/>
      <c r="Q43" s="1157"/>
      <c r="R43" s="1157"/>
      <c r="S43" s="1157"/>
      <c r="T43" s="1157"/>
      <c r="U43" s="1157"/>
      <c r="V43" s="1157"/>
      <c r="W43" s="26"/>
    </row>
    <row r="44" spans="1:28" s="59" customFormat="1" ht="25.5" customHeight="1">
      <c r="B44" s="1327" t="s">
        <v>87</v>
      </c>
      <c r="C44" s="1328"/>
      <c r="D44" s="1329"/>
      <c r="E44" s="114"/>
      <c r="F44" s="317" t="s">
        <v>475</v>
      </c>
      <c r="G44" s="318"/>
      <c r="H44" s="115" t="s">
        <v>88</v>
      </c>
      <c r="I44" s="115"/>
      <c r="J44" s="114"/>
      <c r="K44" s="317" t="s">
        <v>475</v>
      </c>
      <c r="L44" s="318"/>
      <c r="M44" s="115" t="s">
        <v>88</v>
      </c>
      <c r="N44" s="116"/>
      <c r="O44" s="1326"/>
      <c r="P44" s="1157"/>
      <c r="Q44" s="1157"/>
      <c r="R44" s="1157"/>
      <c r="S44" s="1157"/>
      <c r="T44" s="1157"/>
      <c r="U44" s="1157"/>
      <c r="V44" s="1157"/>
      <c r="W44" s="26"/>
    </row>
    <row r="45" spans="1:28" s="59" customFormat="1" ht="14.25" customHeight="1">
      <c r="B45" s="3"/>
      <c r="C45" s="3"/>
      <c r="D45" s="3"/>
      <c r="E45" s="84"/>
      <c r="F45" s="117"/>
      <c r="G45" s="118"/>
      <c r="H45" s="14"/>
      <c r="I45" s="14"/>
      <c r="J45" s="84"/>
      <c r="K45" s="117"/>
      <c r="L45" s="118"/>
      <c r="M45" s="14"/>
      <c r="N45" s="84"/>
      <c r="O45" s="103"/>
      <c r="P45" s="103"/>
      <c r="Q45" s="103"/>
      <c r="R45" s="103"/>
      <c r="S45" s="103"/>
      <c r="T45" s="103"/>
      <c r="U45" s="103"/>
      <c r="V45" s="103"/>
      <c r="W45" s="26"/>
    </row>
    <row r="46" spans="1:28" s="59" customFormat="1" ht="18" customHeight="1">
      <c r="A46" s="84"/>
      <c r="B46" s="119" t="s">
        <v>89</v>
      </c>
      <c r="C46" s="120"/>
      <c r="D46" s="120"/>
      <c r="E46" s="120"/>
      <c r="F46" s="121"/>
      <c r="G46" s="121"/>
      <c r="H46" s="121"/>
      <c r="I46" s="121"/>
      <c r="J46" s="121"/>
      <c r="K46" s="122"/>
      <c r="L46" s="122"/>
      <c r="M46" s="122"/>
      <c r="N46" s="123"/>
      <c r="O46" s="123"/>
      <c r="P46" s="123"/>
      <c r="Q46" s="123"/>
      <c r="R46" s="123"/>
      <c r="S46" s="123"/>
      <c r="T46" s="123"/>
      <c r="U46" s="123"/>
      <c r="V46" s="124"/>
      <c r="W46" s="84"/>
    </row>
    <row r="47" spans="1:28" s="59" customFormat="1" ht="21" customHeight="1">
      <c r="A47" s="84"/>
      <c r="B47" s="125" t="s">
        <v>90</v>
      </c>
      <c r="C47" s="84"/>
      <c r="D47" s="84"/>
      <c r="E47" s="1330">
        <v>0</v>
      </c>
      <c r="F47" s="1330"/>
      <c r="G47" s="1330"/>
      <c r="H47" s="126"/>
      <c r="I47" s="126"/>
      <c r="J47" s="126"/>
      <c r="K47" s="14"/>
      <c r="L47" s="84"/>
      <c r="M47" s="84"/>
      <c r="N47" s="84"/>
      <c r="O47" s="84"/>
      <c r="P47" s="84"/>
      <c r="Q47" s="84"/>
      <c r="R47" s="84"/>
      <c r="S47" s="84"/>
      <c r="T47" s="84"/>
      <c r="U47" s="84"/>
      <c r="V47" s="127"/>
      <c r="W47" s="128"/>
      <c r="X47" s="129"/>
      <c r="Y47" s="129"/>
      <c r="Z47" s="129"/>
      <c r="AA47" s="129"/>
      <c r="AB47" s="129"/>
    </row>
    <row r="48" spans="1:28" s="59" customFormat="1" ht="6.75" customHeight="1">
      <c r="A48" s="84"/>
      <c r="B48" s="125"/>
      <c r="C48" s="84"/>
      <c r="D48" s="84"/>
      <c r="E48" s="130"/>
      <c r="F48" s="126"/>
      <c r="G48" s="126"/>
      <c r="H48" s="126"/>
      <c r="I48" s="126"/>
      <c r="J48" s="126"/>
      <c r="K48" s="14"/>
      <c r="L48" s="84"/>
      <c r="M48" s="84"/>
      <c r="N48" s="84"/>
      <c r="O48" s="84"/>
      <c r="P48" s="84"/>
      <c r="Q48" s="84"/>
      <c r="R48" s="84"/>
      <c r="S48" s="84"/>
      <c r="T48" s="84"/>
      <c r="U48" s="84"/>
      <c r="V48" s="127"/>
      <c r="W48" s="128"/>
      <c r="X48" s="129"/>
      <c r="Y48" s="129"/>
      <c r="Z48" s="129"/>
      <c r="AA48" s="129"/>
      <c r="AB48" s="129"/>
    </row>
    <row r="49" spans="1:28" s="59" customFormat="1" ht="16.5" customHeight="1">
      <c r="A49" s="84"/>
      <c r="B49" s="131" t="s">
        <v>91</v>
      </c>
      <c r="C49" s="84"/>
      <c r="D49" s="84"/>
      <c r="E49" s="132"/>
      <c r="F49" s="82" t="s">
        <v>92</v>
      </c>
      <c r="G49" s="84"/>
      <c r="H49" s="84"/>
      <c r="I49" s="132"/>
      <c r="J49" s="84" t="s">
        <v>93</v>
      </c>
      <c r="K49" s="84"/>
      <c r="L49" s="84"/>
      <c r="M49" s="132"/>
      <c r="N49" s="84" t="s">
        <v>94</v>
      </c>
      <c r="O49" s="84"/>
      <c r="P49" s="84"/>
      <c r="Q49" s="132"/>
      <c r="R49" s="82" t="s">
        <v>95</v>
      </c>
      <c r="S49" s="84"/>
      <c r="T49" s="84"/>
      <c r="U49" s="84"/>
      <c r="V49" s="127"/>
      <c r="W49" s="128"/>
      <c r="X49" s="129"/>
      <c r="Y49" s="129"/>
      <c r="Z49" s="129"/>
      <c r="AA49" s="129"/>
      <c r="AB49" s="129"/>
    </row>
    <row r="50" spans="1:28" s="59" customFormat="1" ht="6.75" customHeight="1">
      <c r="A50" s="84"/>
      <c r="B50" s="125"/>
      <c r="C50" s="84"/>
      <c r="D50" s="84"/>
      <c r="E50" s="133"/>
      <c r="F50" s="126"/>
      <c r="G50" s="126"/>
      <c r="H50" s="126"/>
      <c r="I50" s="126"/>
      <c r="J50" s="126"/>
      <c r="K50" s="14"/>
      <c r="L50" s="84"/>
      <c r="M50" s="84"/>
      <c r="N50" s="84"/>
      <c r="O50" s="84"/>
      <c r="P50" s="84"/>
      <c r="Q50" s="84"/>
      <c r="R50" s="84"/>
      <c r="S50" s="84"/>
      <c r="T50" s="84"/>
      <c r="U50" s="84"/>
      <c r="V50" s="127"/>
      <c r="W50" s="128"/>
      <c r="X50" s="129"/>
      <c r="Y50" s="129"/>
      <c r="Z50" s="129"/>
      <c r="AA50" s="129"/>
      <c r="AB50" s="129"/>
    </row>
    <row r="51" spans="1:28" s="59" customFormat="1" ht="16.5" customHeight="1">
      <c r="A51" s="84"/>
      <c r="B51" s="131" t="s">
        <v>476</v>
      </c>
      <c r="C51" s="84"/>
      <c r="D51" s="84"/>
      <c r="E51" s="84"/>
      <c r="F51" s="84"/>
      <c r="G51" s="132"/>
      <c r="H51" s="84" t="s">
        <v>96</v>
      </c>
      <c r="I51" s="3"/>
      <c r="J51" s="132"/>
      <c r="K51" s="84" t="s">
        <v>97</v>
      </c>
      <c r="L51" s="84"/>
      <c r="M51" s="132"/>
      <c r="N51" s="309" t="s">
        <v>98</v>
      </c>
      <c r="O51" s="309"/>
      <c r="P51" s="132"/>
      <c r="Q51" s="309" t="s">
        <v>99</v>
      </c>
      <c r="R51" s="309"/>
      <c r="S51" s="309"/>
      <c r="T51" s="309"/>
      <c r="U51" s="309"/>
      <c r="V51" s="127"/>
      <c r="W51" s="129"/>
      <c r="X51" s="129"/>
      <c r="Y51" s="128"/>
      <c r="Z51" s="129"/>
      <c r="AA51" s="129"/>
      <c r="AB51" s="129"/>
    </row>
    <row r="52" spans="1:28" s="59" customFormat="1" ht="6.75" customHeight="1">
      <c r="A52" s="84"/>
      <c r="B52" s="125"/>
      <c r="C52" s="84"/>
      <c r="D52" s="84"/>
      <c r="E52" s="126"/>
      <c r="F52" s="126"/>
      <c r="G52" s="126"/>
      <c r="H52" s="14"/>
      <c r="I52" s="126"/>
      <c r="J52" s="84"/>
      <c r="K52" s="84"/>
      <c r="L52" s="84"/>
      <c r="M52" s="84"/>
      <c r="N52" s="84"/>
      <c r="O52" s="84"/>
      <c r="P52" s="84"/>
      <c r="Q52" s="84"/>
      <c r="R52" s="84"/>
      <c r="S52" s="84"/>
      <c r="T52" s="84"/>
      <c r="U52" s="84"/>
      <c r="V52" s="127"/>
      <c r="W52" s="128"/>
      <c r="X52" s="129"/>
      <c r="Y52" s="129"/>
      <c r="Z52" s="129"/>
      <c r="AA52" s="129"/>
      <c r="AB52" s="129"/>
    </row>
    <row r="53" spans="1:28" ht="16.5" customHeight="1">
      <c r="A53" s="55"/>
      <c r="B53" s="131"/>
      <c r="C53" s="14"/>
      <c r="D53" s="14"/>
      <c r="E53" s="14"/>
      <c r="F53" s="14"/>
      <c r="G53" s="132"/>
      <c r="H53" s="84" t="s">
        <v>100</v>
      </c>
      <c r="I53" s="3"/>
      <c r="J53" s="132"/>
      <c r="K53" s="84" t="s">
        <v>101</v>
      </c>
      <c r="L53" s="14"/>
      <c r="M53" s="132"/>
      <c r="N53" s="84" t="s">
        <v>102</v>
      </c>
      <c r="O53" s="84"/>
      <c r="P53" s="132"/>
      <c r="Q53" s="84" t="s">
        <v>103</v>
      </c>
      <c r="R53" s="84"/>
      <c r="S53" s="84"/>
      <c r="T53" s="84"/>
      <c r="U53" s="84"/>
      <c r="V53" s="134"/>
      <c r="W53" s="55"/>
      <c r="X53" s="55"/>
      <c r="Y53" s="55"/>
      <c r="Z53" s="55"/>
      <c r="AA53" s="55"/>
      <c r="AB53" s="55"/>
    </row>
    <row r="54" spans="1:28" s="59" customFormat="1" ht="6.75" customHeight="1">
      <c r="A54" s="84"/>
      <c r="B54" s="125"/>
      <c r="C54" s="84"/>
      <c r="D54" s="84"/>
      <c r="E54" s="126"/>
      <c r="F54" s="126"/>
      <c r="G54" s="126"/>
      <c r="H54" s="14"/>
      <c r="I54" s="126"/>
      <c r="J54" s="84"/>
      <c r="K54" s="84"/>
      <c r="L54" s="84"/>
      <c r="M54" s="84"/>
      <c r="N54" s="84"/>
      <c r="O54" s="84"/>
      <c r="P54" s="84"/>
      <c r="Q54" s="84"/>
      <c r="R54" s="84"/>
      <c r="S54" s="84"/>
      <c r="T54" s="84"/>
      <c r="U54" s="84"/>
      <c r="V54" s="127"/>
      <c r="W54" s="128"/>
      <c r="X54" s="129"/>
      <c r="Y54" s="129"/>
      <c r="Z54" s="129"/>
      <c r="AA54" s="129"/>
      <c r="AB54" s="129"/>
    </row>
    <row r="55" spans="1:28" ht="16.5" customHeight="1">
      <c r="A55" s="55"/>
      <c r="B55" s="131" t="s">
        <v>484</v>
      </c>
      <c r="C55" s="14"/>
      <c r="D55" s="14"/>
      <c r="E55" s="14"/>
      <c r="F55" s="14"/>
      <c r="G55" s="132"/>
      <c r="H55" s="84"/>
      <c r="I55" s="84"/>
      <c r="J55" s="84"/>
      <c r="K55" s="84"/>
      <c r="L55" s="84"/>
      <c r="M55" s="84"/>
      <c r="N55" s="84"/>
      <c r="O55" s="84"/>
      <c r="P55" s="84"/>
      <c r="Q55" s="84"/>
      <c r="R55" s="84"/>
      <c r="S55" s="84"/>
      <c r="T55" s="84"/>
      <c r="U55" s="84"/>
      <c r="V55" s="134"/>
      <c r="W55" s="55"/>
      <c r="X55" s="55"/>
      <c r="Y55" s="55"/>
      <c r="Z55" s="55"/>
      <c r="AA55" s="55"/>
      <c r="AB55" s="55"/>
    </row>
    <row r="56" spans="1:28" s="59" customFormat="1" ht="6.75" customHeight="1">
      <c r="A56" s="84"/>
      <c r="B56" s="135"/>
      <c r="C56" s="128"/>
      <c r="D56" s="128"/>
      <c r="E56" s="136"/>
      <c r="F56" s="136"/>
      <c r="G56" s="136"/>
      <c r="H56" s="136"/>
      <c r="I56" s="136"/>
      <c r="J56" s="136"/>
      <c r="K56" s="79"/>
      <c r="L56" s="128"/>
      <c r="M56" s="128"/>
      <c r="N56" s="128"/>
      <c r="O56" s="128"/>
      <c r="P56" s="128"/>
      <c r="Q56" s="128"/>
      <c r="R56" s="128"/>
      <c r="S56" s="128"/>
      <c r="T56" s="128"/>
      <c r="U56" s="128"/>
      <c r="V56" s="127"/>
      <c r="W56" s="128"/>
      <c r="X56" s="129"/>
      <c r="Y56" s="129"/>
      <c r="Z56" s="129"/>
      <c r="AA56" s="129"/>
      <c r="AB56" s="129"/>
    </row>
    <row r="57" spans="1:28" ht="16.5" customHeight="1">
      <c r="A57" s="55"/>
      <c r="B57" s="137" t="s">
        <v>104</v>
      </c>
      <c r="C57" s="9"/>
      <c r="D57" s="9"/>
      <c r="E57" s="9"/>
      <c r="F57" s="9"/>
      <c r="G57" s="55"/>
      <c r="H57" s="55"/>
      <c r="I57" s="55"/>
      <c r="J57" s="55"/>
      <c r="K57" s="55"/>
      <c r="L57" s="55"/>
      <c r="M57" s="55"/>
      <c r="N57" s="55"/>
      <c r="O57" s="55"/>
      <c r="P57" s="55"/>
      <c r="Q57" s="55"/>
      <c r="R57" s="55"/>
      <c r="S57" s="55"/>
      <c r="T57" s="55"/>
      <c r="U57" s="55"/>
      <c r="V57" s="134"/>
      <c r="W57" s="55"/>
      <c r="X57" s="55"/>
      <c r="Y57" s="55"/>
      <c r="Z57" s="55"/>
      <c r="AA57" s="55"/>
      <c r="AB57" s="55"/>
    </row>
    <row r="58" spans="1:28" ht="32.25" customHeight="1">
      <c r="A58" s="55"/>
      <c r="B58" s="1331" t="s">
        <v>105</v>
      </c>
      <c r="C58" s="1332"/>
      <c r="D58" s="1333"/>
      <c r="E58" s="1315">
        <v>0</v>
      </c>
      <c r="F58" s="1316"/>
      <c r="G58" s="1317"/>
      <c r="H58" s="1334" t="s">
        <v>106</v>
      </c>
      <c r="I58" s="1335"/>
      <c r="J58" s="1336"/>
      <c r="K58" s="1315">
        <v>0</v>
      </c>
      <c r="L58" s="1316"/>
      <c r="M58" s="1317"/>
      <c r="N58" s="55"/>
      <c r="O58" s="55"/>
      <c r="P58" s="1335" t="s">
        <v>107</v>
      </c>
      <c r="Q58" s="1335"/>
      <c r="R58" s="1336"/>
      <c r="S58" s="1315">
        <v>0</v>
      </c>
      <c r="T58" s="1316"/>
      <c r="U58" s="1317"/>
      <c r="V58" s="134"/>
      <c r="W58" s="55"/>
      <c r="X58" s="55"/>
      <c r="Y58" s="55"/>
      <c r="Z58" s="55"/>
      <c r="AA58" s="55"/>
      <c r="AB58" s="55"/>
    </row>
    <row r="59" spans="1:28" ht="6.75" customHeight="1">
      <c r="A59" s="55"/>
      <c r="B59" s="138"/>
      <c r="C59" s="139"/>
      <c r="D59" s="139"/>
      <c r="E59" s="139"/>
      <c r="F59" s="139"/>
      <c r="G59" s="140"/>
      <c r="H59" s="141"/>
      <c r="I59" s="142"/>
      <c r="J59" s="142"/>
      <c r="K59" s="142"/>
      <c r="L59" s="140"/>
      <c r="M59" s="140"/>
      <c r="N59" s="141"/>
      <c r="O59" s="142"/>
      <c r="P59" s="142"/>
      <c r="Q59" s="142"/>
      <c r="R59" s="140"/>
      <c r="S59" s="140"/>
      <c r="T59" s="140"/>
      <c r="U59" s="140"/>
      <c r="V59" s="143"/>
      <c r="W59" s="55"/>
      <c r="X59" s="55"/>
      <c r="Y59" s="55"/>
      <c r="Z59" s="55"/>
      <c r="AA59" s="55"/>
      <c r="AB59" s="55"/>
    </row>
    <row r="60" spans="1:28" s="59" customFormat="1" ht="8.25" customHeight="1">
      <c r="B60" s="3"/>
      <c r="C60" s="3"/>
      <c r="D60" s="3"/>
      <c r="E60" s="84"/>
      <c r="F60" s="117"/>
      <c r="G60" s="118"/>
      <c r="H60" s="14"/>
      <c r="I60" s="14"/>
      <c r="J60" s="84"/>
      <c r="K60" s="117"/>
      <c r="L60" s="118"/>
      <c r="M60" s="14"/>
      <c r="N60" s="84"/>
    </row>
    <row r="61" spans="1:28" s="145" customFormat="1" ht="21.75" customHeight="1">
      <c r="A61" s="144" t="s">
        <v>108</v>
      </c>
    </row>
    <row r="62" spans="1:28" s="145" customFormat="1" ht="18.75" customHeight="1">
      <c r="A62" s="145" t="s">
        <v>481</v>
      </c>
      <c r="K62" s="145" t="s">
        <v>109</v>
      </c>
    </row>
    <row r="63" spans="1:28" ht="20.25" customHeight="1">
      <c r="A63" s="8"/>
      <c r="B63" s="1088" t="s">
        <v>521</v>
      </c>
      <c r="C63" s="1088"/>
      <c r="D63" s="1213" t="s">
        <v>110</v>
      </c>
      <c r="E63" s="1214"/>
      <c r="F63" s="1214"/>
      <c r="G63" s="1214"/>
      <c r="H63" s="1214"/>
      <c r="I63" s="1214"/>
      <c r="J63" s="1122"/>
      <c r="K63" s="1006" t="s">
        <v>112</v>
      </c>
      <c r="L63" s="1088"/>
      <c r="M63" s="1088"/>
      <c r="N63" s="1088"/>
      <c r="O63" s="1088"/>
      <c r="P63" s="1088"/>
      <c r="Q63" s="1088"/>
      <c r="R63" s="1088"/>
      <c r="S63" s="1088"/>
      <c r="T63" s="1088"/>
      <c r="U63" s="1088"/>
      <c r="V63" s="1088"/>
      <c r="W63" s="59"/>
    </row>
    <row r="64" spans="1:28" s="2" customFormat="1" ht="20.25" customHeight="1">
      <c r="A64" s="14"/>
      <c r="B64" s="1088"/>
      <c r="C64" s="1088"/>
      <c r="D64" s="1253"/>
      <c r="E64" s="1254"/>
      <c r="F64" s="1254"/>
      <c r="G64" s="1254"/>
      <c r="H64" s="1254"/>
      <c r="I64" s="1254"/>
      <c r="J64" s="1123"/>
      <c r="K64" s="146" t="s">
        <v>113</v>
      </c>
      <c r="L64" s="147" t="s">
        <v>114</v>
      </c>
      <c r="M64" s="147" t="s">
        <v>115</v>
      </c>
      <c r="N64" s="147" t="s">
        <v>116</v>
      </c>
      <c r="O64" s="147" t="s">
        <v>117</v>
      </c>
      <c r="P64" s="147" t="s">
        <v>118</v>
      </c>
      <c r="Q64" s="148" t="s">
        <v>119</v>
      </c>
      <c r="R64" s="148" t="s">
        <v>120</v>
      </c>
      <c r="S64" s="148" t="s">
        <v>121</v>
      </c>
      <c r="T64" s="147" t="s">
        <v>122</v>
      </c>
      <c r="U64" s="147" t="s">
        <v>123</v>
      </c>
      <c r="V64" s="147" t="s">
        <v>124</v>
      </c>
      <c r="W64" s="14"/>
    </row>
    <row r="65" spans="1:23" s="2" customFormat="1" ht="23.25" customHeight="1">
      <c r="A65" s="14"/>
      <c r="B65" s="1318" t="s">
        <v>125</v>
      </c>
      <c r="C65" s="1319"/>
      <c r="D65" s="1322" t="s">
        <v>126</v>
      </c>
      <c r="E65" s="1323"/>
      <c r="F65" s="1323"/>
      <c r="G65" s="1323"/>
      <c r="H65" s="1323"/>
      <c r="I65" s="1323"/>
      <c r="J65" s="1324"/>
      <c r="K65" s="364"/>
      <c r="L65" s="364"/>
      <c r="M65" s="364"/>
      <c r="N65" s="364"/>
      <c r="O65" s="364"/>
      <c r="P65" s="364"/>
      <c r="Q65" s="364"/>
      <c r="R65" s="364"/>
      <c r="S65" s="364"/>
      <c r="T65" s="364"/>
      <c r="U65" s="364"/>
      <c r="V65" s="364"/>
      <c r="W65" s="14"/>
    </row>
    <row r="66" spans="1:23" s="2" customFormat="1" ht="23.25" customHeight="1">
      <c r="A66" s="14"/>
      <c r="B66" s="1320"/>
      <c r="C66" s="1321"/>
      <c r="D66" s="1180" t="s">
        <v>127</v>
      </c>
      <c r="E66" s="1181"/>
      <c r="F66" s="1181"/>
      <c r="G66" s="1181"/>
      <c r="H66" s="1181"/>
      <c r="I66" s="1181"/>
      <c r="J66" s="1182"/>
      <c r="K66" s="364"/>
      <c r="L66" s="364"/>
      <c r="M66" s="364"/>
      <c r="N66" s="364"/>
      <c r="O66" s="364"/>
      <c r="P66" s="364"/>
      <c r="Q66" s="364"/>
      <c r="R66" s="364"/>
      <c r="S66" s="364"/>
      <c r="T66" s="364"/>
      <c r="U66" s="364"/>
      <c r="V66" s="364"/>
      <c r="W66" s="14"/>
    </row>
    <row r="67" spans="1:23" s="2" customFormat="1" ht="46.5" customHeight="1">
      <c r="A67" s="14"/>
      <c r="B67" s="1309" t="s">
        <v>128</v>
      </c>
      <c r="C67" s="1310"/>
      <c r="D67" s="1180" t="s">
        <v>487</v>
      </c>
      <c r="E67" s="1181"/>
      <c r="F67" s="1181"/>
      <c r="G67" s="1181"/>
      <c r="H67" s="1181"/>
      <c r="I67" s="1181"/>
      <c r="J67" s="1182"/>
      <c r="K67" s="1311" t="s">
        <v>1168</v>
      </c>
      <c r="L67" s="1292"/>
      <c r="M67" s="1292"/>
      <c r="N67" s="1292"/>
      <c r="O67" s="1292"/>
      <c r="P67" s="1292"/>
      <c r="Q67" s="1292"/>
      <c r="R67" s="1292"/>
      <c r="S67" s="1292"/>
      <c r="T67" s="1292"/>
      <c r="U67" s="1292"/>
      <c r="V67" s="1293"/>
      <c r="W67" s="14"/>
    </row>
    <row r="68" spans="1:23" s="2" customFormat="1" ht="23.25" customHeight="1">
      <c r="A68" s="14"/>
      <c r="B68" s="1183" t="s">
        <v>129</v>
      </c>
      <c r="C68" s="1183" t="s">
        <v>130</v>
      </c>
      <c r="D68" s="1312" t="s">
        <v>131</v>
      </c>
      <c r="E68" s="1313"/>
      <c r="F68" s="1313"/>
      <c r="G68" s="1313"/>
      <c r="H68" s="1313"/>
      <c r="I68" s="1313"/>
      <c r="J68" s="1314"/>
      <c r="K68" s="364"/>
      <c r="L68" s="132"/>
      <c r="M68" s="132"/>
      <c r="N68" s="132"/>
      <c r="O68" s="132"/>
      <c r="P68" s="132"/>
      <c r="Q68" s="132"/>
      <c r="R68" s="132"/>
      <c r="S68" s="132"/>
      <c r="T68" s="132"/>
      <c r="U68" s="132"/>
      <c r="V68" s="132"/>
      <c r="W68" s="14"/>
    </row>
    <row r="69" spans="1:23" s="2" customFormat="1" ht="23.25" customHeight="1">
      <c r="A69" s="14"/>
      <c r="B69" s="1184"/>
      <c r="C69" s="1184"/>
      <c r="D69" s="1180" t="s">
        <v>132</v>
      </c>
      <c r="E69" s="1181"/>
      <c r="F69" s="1181"/>
      <c r="G69" s="1181"/>
      <c r="H69" s="1181"/>
      <c r="I69" s="1181"/>
      <c r="J69" s="1182"/>
      <c r="K69" s="364"/>
      <c r="L69" s="132"/>
      <c r="M69" s="132"/>
      <c r="N69" s="132"/>
      <c r="O69" s="132"/>
      <c r="P69" s="132"/>
      <c r="Q69" s="132"/>
      <c r="R69" s="132"/>
      <c r="S69" s="132"/>
      <c r="T69" s="132"/>
      <c r="U69" s="132"/>
      <c r="V69" s="132"/>
      <c r="W69" s="14"/>
    </row>
    <row r="70" spans="1:23" s="2" customFormat="1" ht="23.25" customHeight="1">
      <c r="A70" s="14"/>
      <c r="B70" s="1184"/>
      <c r="C70" s="1184"/>
      <c r="D70" s="1180" t="s">
        <v>133</v>
      </c>
      <c r="E70" s="1181"/>
      <c r="F70" s="1181"/>
      <c r="G70" s="1181"/>
      <c r="H70" s="1181"/>
      <c r="I70" s="1181"/>
      <c r="J70" s="1182"/>
      <c r="K70" s="1291" t="s">
        <v>134</v>
      </c>
      <c r="L70" s="1292"/>
      <c r="M70" s="1292"/>
      <c r="N70" s="1292"/>
      <c r="O70" s="1292"/>
      <c r="P70" s="1292"/>
      <c r="Q70" s="1292"/>
      <c r="R70" s="1292"/>
      <c r="S70" s="1292"/>
      <c r="T70" s="1292"/>
      <c r="U70" s="1292"/>
      <c r="V70" s="1293"/>
      <c r="W70" s="14"/>
    </row>
    <row r="71" spans="1:23" s="2" customFormat="1" ht="23.25" customHeight="1">
      <c r="A71" s="14"/>
      <c r="B71" s="1184"/>
      <c r="C71" s="1184"/>
      <c r="D71" s="1180" t="s">
        <v>1236</v>
      </c>
      <c r="E71" s="1181"/>
      <c r="F71" s="1181"/>
      <c r="G71" s="1181"/>
      <c r="H71" s="1181"/>
      <c r="I71" s="1181"/>
      <c r="J71" s="1182"/>
      <c r="K71" s="963"/>
      <c r="L71" s="132"/>
      <c r="M71" s="132"/>
      <c r="N71" s="132"/>
      <c r="O71" s="132"/>
      <c r="P71" s="132"/>
      <c r="Q71" s="132"/>
      <c r="R71" s="132"/>
      <c r="S71" s="132"/>
      <c r="T71" s="132"/>
      <c r="U71" s="132"/>
      <c r="V71" s="132"/>
      <c r="W71" s="14"/>
    </row>
    <row r="72" spans="1:23" s="2" customFormat="1" ht="23.25" customHeight="1">
      <c r="A72" s="14"/>
      <c r="B72" s="1184"/>
      <c r="C72" s="1184"/>
      <c r="D72" s="1180" t="s">
        <v>1237</v>
      </c>
      <c r="E72" s="1181"/>
      <c r="F72" s="1181"/>
      <c r="G72" s="1181"/>
      <c r="H72" s="1181"/>
      <c r="I72" s="1181"/>
      <c r="J72" s="1182"/>
      <c r="K72" s="963"/>
      <c r="L72" s="132"/>
      <c r="M72" s="132"/>
      <c r="N72" s="132"/>
      <c r="O72" s="132"/>
      <c r="P72" s="132"/>
      <c r="Q72" s="132"/>
      <c r="R72" s="132"/>
      <c r="S72" s="132"/>
      <c r="T72" s="132"/>
      <c r="U72" s="132"/>
      <c r="V72" s="132"/>
      <c r="W72" s="14"/>
    </row>
    <row r="73" spans="1:23" s="2" customFormat="1" ht="23.25" customHeight="1">
      <c r="A73" s="14"/>
      <c r="B73" s="1184"/>
      <c r="C73" s="1185"/>
      <c r="D73" s="1180" t="s">
        <v>1238</v>
      </c>
      <c r="E73" s="1181"/>
      <c r="F73" s="1181"/>
      <c r="G73" s="1181"/>
      <c r="H73" s="1181"/>
      <c r="I73" s="1181"/>
      <c r="J73" s="1182"/>
      <c r="K73" s="963"/>
      <c r="L73" s="132"/>
      <c r="M73" s="132"/>
      <c r="N73" s="132"/>
      <c r="O73" s="132"/>
      <c r="P73" s="132"/>
      <c r="Q73" s="132"/>
      <c r="R73" s="132"/>
      <c r="S73" s="132"/>
      <c r="T73" s="132"/>
      <c r="U73" s="132"/>
      <c r="V73" s="132"/>
      <c r="W73" s="14"/>
    </row>
    <row r="74" spans="1:23" s="2" customFormat="1" ht="23.25" customHeight="1">
      <c r="A74" s="14"/>
      <c r="B74" s="1184"/>
      <c r="C74" s="1183" t="s">
        <v>45</v>
      </c>
      <c r="D74" s="1180" t="s">
        <v>135</v>
      </c>
      <c r="E74" s="1181"/>
      <c r="F74" s="1181"/>
      <c r="G74" s="1181"/>
      <c r="H74" s="1181"/>
      <c r="I74" s="1181"/>
      <c r="J74" s="1182"/>
      <c r="K74" s="364"/>
      <c r="L74" s="364"/>
      <c r="M74" s="364"/>
      <c r="N74" s="364"/>
      <c r="O74" s="364"/>
      <c r="P74" s="364"/>
      <c r="Q74" s="364"/>
      <c r="R74" s="364"/>
      <c r="S74" s="364"/>
      <c r="T74" s="364"/>
      <c r="U74" s="364"/>
      <c r="V74" s="364"/>
      <c r="W74" s="14"/>
    </row>
    <row r="75" spans="1:23" s="2" customFormat="1" ht="23.25" customHeight="1">
      <c r="A75" s="14"/>
      <c r="B75" s="1184"/>
      <c r="C75" s="1184"/>
      <c r="D75" s="1180" t="s">
        <v>136</v>
      </c>
      <c r="E75" s="1181"/>
      <c r="F75" s="1181"/>
      <c r="G75" s="1181"/>
      <c r="H75" s="1181"/>
      <c r="I75" s="1181"/>
      <c r="J75" s="1182"/>
      <c r="K75" s="364"/>
      <c r="L75" s="364"/>
      <c r="M75" s="364"/>
      <c r="N75" s="364"/>
      <c r="O75" s="364"/>
      <c r="P75" s="364"/>
      <c r="Q75" s="364"/>
      <c r="R75" s="364"/>
      <c r="S75" s="364"/>
      <c r="T75" s="364"/>
      <c r="U75" s="364"/>
      <c r="V75" s="364"/>
      <c r="W75" s="14"/>
    </row>
    <row r="76" spans="1:23" s="2" customFormat="1" ht="23.25" customHeight="1">
      <c r="A76" s="14"/>
      <c r="B76" s="1184"/>
      <c r="C76" s="1184"/>
      <c r="D76" s="1180" t="s">
        <v>137</v>
      </c>
      <c r="E76" s="1181"/>
      <c r="F76" s="1181"/>
      <c r="G76" s="1181"/>
      <c r="H76" s="1181"/>
      <c r="I76" s="1181"/>
      <c r="J76" s="1182"/>
      <c r="K76" s="1291" t="s">
        <v>134</v>
      </c>
      <c r="L76" s="1292"/>
      <c r="M76" s="1292"/>
      <c r="N76" s="1292"/>
      <c r="O76" s="1292"/>
      <c r="P76" s="1292"/>
      <c r="Q76" s="1292"/>
      <c r="R76" s="1292"/>
      <c r="S76" s="1292"/>
      <c r="T76" s="1292"/>
      <c r="U76" s="1292"/>
      <c r="V76" s="1293"/>
      <c r="W76" s="14"/>
    </row>
    <row r="77" spans="1:23" s="2" customFormat="1" ht="23.25" customHeight="1">
      <c r="A77" s="14"/>
      <c r="B77" s="1184"/>
      <c r="C77" s="1184"/>
      <c r="D77" s="1180" t="s">
        <v>1239</v>
      </c>
      <c r="E77" s="1181"/>
      <c r="F77" s="1181"/>
      <c r="G77" s="1181"/>
      <c r="H77" s="1181"/>
      <c r="I77" s="1181"/>
      <c r="J77" s="1182"/>
      <c r="K77" s="963"/>
      <c r="L77" s="963"/>
      <c r="M77" s="963"/>
      <c r="N77" s="963"/>
      <c r="O77" s="963"/>
      <c r="P77" s="963"/>
      <c r="Q77" s="963"/>
      <c r="R77" s="963"/>
      <c r="S77" s="963"/>
      <c r="T77" s="963"/>
      <c r="U77" s="963"/>
      <c r="V77" s="963"/>
      <c r="W77" s="14"/>
    </row>
    <row r="78" spans="1:23" s="2" customFormat="1" ht="23.25" customHeight="1">
      <c r="A78" s="14"/>
      <c r="B78" s="1184"/>
      <c r="C78" s="1184"/>
      <c r="D78" s="1180" t="s">
        <v>1240</v>
      </c>
      <c r="E78" s="1181"/>
      <c r="F78" s="1181"/>
      <c r="G78" s="1181"/>
      <c r="H78" s="1181"/>
      <c r="I78" s="1181"/>
      <c r="J78" s="1182"/>
      <c r="K78" s="963"/>
      <c r="L78" s="963"/>
      <c r="M78" s="963"/>
      <c r="N78" s="963"/>
      <c r="O78" s="963"/>
      <c r="P78" s="963"/>
      <c r="Q78" s="963"/>
      <c r="R78" s="963"/>
      <c r="S78" s="963"/>
      <c r="T78" s="963"/>
      <c r="U78" s="963"/>
      <c r="V78" s="963"/>
      <c r="W78" s="14"/>
    </row>
    <row r="79" spans="1:23" s="2" customFormat="1" ht="23.25" customHeight="1">
      <c r="A79" s="14"/>
      <c r="B79" s="1184"/>
      <c r="C79" s="1184"/>
      <c r="D79" s="1180" t="s">
        <v>1241</v>
      </c>
      <c r="E79" s="1181"/>
      <c r="F79" s="1181"/>
      <c r="G79" s="1181"/>
      <c r="H79" s="1181"/>
      <c r="I79" s="1181"/>
      <c r="J79" s="1182"/>
      <c r="K79" s="963"/>
      <c r="L79" s="963"/>
      <c r="M79" s="963"/>
      <c r="N79" s="963"/>
      <c r="O79" s="963"/>
      <c r="P79" s="963"/>
      <c r="Q79" s="963"/>
      <c r="R79" s="963"/>
      <c r="S79" s="963"/>
      <c r="T79" s="963"/>
      <c r="U79" s="963"/>
      <c r="V79" s="963"/>
      <c r="W79" s="14"/>
    </row>
    <row r="80" spans="1:23" s="2" customFormat="1" ht="23.25" customHeight="1">
      <c r="A80" s="14"/>
      <c r="B80" s="1184"/>
      <c r="C80" s="1185"/>
      <c r="D80" s="1180" t="s">
        <v>1242</v>
      </c>
      <c r="E80" s="1181"/>
      <c r="F80" s="1181"/>
      <c r="G80" s="1181"/>
      <c r="H80" s="1181"/>
      <c r="I80" s="1181"/>
      <c r="J80" s="1182"/>
      <c r="K80" s="963"/>
      <c r="L80" s="963"/>
      <c r="M80" s="963"/>
      <c r="N80" s="963"/>
      <c r="O80" s="963"/>
      <c r="P80" s="963"/>
      <c r="Q80" s="963"/>
      <c r="R80" s="963"/>
      <c r="S80" s="963"/>
      <c r="T80" s="963"/>
      <c r="U80" s="963"/>
      <c r="V80" s="963"/>
      <c r="W80" s="14"/>
    </row>
    <row r="81" spans="1:24" s="2" customFormat="1" ht="23.25" customHeight="1">
      <c r="A81" s="14"/>
      <c r="B81" s="1184"/>
      <c r="C81" s="1183" t="s">
        <v>46</v>
      </c>
      <c r="D81" s="1180" t="s">
        <v>138</v>
      </c>
      <c r="E81" s="1181"/>
      <c r="F81" s="1181"/>
      <c r="G81" s="1181"/>
      <c r="H81" s="1181"/>
      <c r="I81" s="1181"/>
      <c r="J81" s="1182"/>
      <c r="K81" s="364"/>
      <c r="L81" s="364"/>
      <c r="M81" s="364"/>
      <c r="N81" s="364"/>
      <c r="O81" s="364"/>
      <c r="P81" s="364"/>
      <c r="Q81" s="364"/>
      <c r="R81" s="364"/>
      <c r="S81" s="364"/>
      <c r="T81" s="364"/>
      <c r="U81" s="364"/>
      <c r="V81" s="364"/>
      <c r="W81" s="14"/>
    </row>
    <row r="82" spans="1:24" s="2" customFormat="1" ht="23.25" customHeight="1">
      <c r="A82" s="14"/>
      <c r="B82" s="1184"/>
      <c r="C82" s="1184"/>
      <c r="D82" s="1180" t="s">
        <v>139</v>
      </c>
      <c r="E82" s="1181"/>
      <c r="F82" s="1181"/>
      <c r="G82" s="1181"/>
      <c r="H82" s="1181"/>
      <c r="I82" s="1181"/>
      <c r="J82" s="1182"/>
      <c r="K82" s="1291" t="s">
        <v>134</v>
      </c>
      <c r="L82" s="1292"/>
      <c r="M82" s="1292"/>
      <c r="N82" s="1292"/>
      <c r="O82" s="1292"/>
      <c r="P82" s="1292"/>
      <c r="Q82" s="1292"/>
      <c r="R82" s="1292"/>
      <c r="S82" s="1292"/>
      <c r="T82" s="1292"/>
      <c r="U82" s="1292"/>
      <c r="V82" s="1293"/>
      <c r="W82" s="14"/>
    </row>
    <row r="83" spans="1:24" s="2" customFormat="1" ht="23.25" customHeight="1">
      <c r="B83" s="1184"/>
      <c r="C83" s="1184"/>
      <c r="D83" s="1180" t="s">
        <v>140</v>
      </c>
      <c r="E83" s="1181"/>
      <c r="F83" s="1181"/>
      <c r="G83" s="1181"/>
      <c r="H83" s="1181"/>
      <c r="I83" s="1181"/>
      <c r="J83" s="1182"/>
      <c r="K83" s="1291" t="s">
        <v>134</v>
      </c>
      <c r="L83" s="1292"/>
      <c r="M83" s="1292"/>
      <c r="N83" s="1292"/>
      <c r="O83" s="1292"/>
      <c r="P83" s="1292"/>
      <c r="Q83" s="1292"/>
      <c r="R83" s="1292"/>
      <c r="S83" s="1292"/>
      <c r="T83" s="1292"/>
      <c r="U83" s="1292"/>
      <c r="V83" s="1293"/>
      <c r="W83" s="14"/>
    </row>
    <row r="84" spans="1:24" s="2" customFormat="1" ht="23.25" customHeight="1">
      <c r="B84" s="1184"/>
      <c r="C84" s="1184"/>
      <c r="D84" s="1180" t="s">
        <v>1243</v>
      </c>
      <c r="E84" s="1181"/>
      <c r="F84" s="1181"/>
      <c r="G84" s="1181"/>
      <c r="H84" s="1181"/>
      <c r="I84" s="1181"/>
      <c r="J84" s="1182"/>
      <c r="K84" s="963"/>
      <c r="L84" s="963"/>
      <c r="M84" s="963"/>
      <c r="N84" s="963"/>
      <c r="O84" s="963"/>
      <c r="P84" s="963"/>
      <c r="Q84" s="963"/>
      <c r="R84" s="963"/>
      <c r="S84" s="963"/>
      <c r="T84" s="963"/>
      <c r="U84" s="963"/>
      <c r="V84" s="963"/>
      <c r="W84" s="14"/>
    </row>
    <row r="85" spans="1:24" s="2" customFormat="1" ht="23.25" customHeight="1">
      <c r="B85" s="1184"/>
      <c r="C85" s="1185"/>
      <c r="D85" s="1180" t="s">
        <v>1244</v>
      </c>
      <c r="E85" s="1181"/>
      <c r="F85" s="1181"/>
      <c r="G85" s="1181"/>
      <c r="H85" s="1181"/>
      <c r="I85" s="1181"/>
      <c r="J85" s="1182"/>
      <c r="K85" s="963"/>
      <c r="L85" s="963"/>
      <c r="M85" s="963"/>
      <c r="N85" s="963"/>
      <c r="O85" s="963"/>
      <c r="P85" s="963"/>
      <c r="Q85" s="963"/>
      <c r="R85" s="963"/>
      <c r="S85" s="963"/>
      <c r="T85" s="963"/>
      <c r="U85" s="963"/>
      <c r="V85" s="963"/>
      <c r="W85" s="14"/>
    </row>
    <row r="86" spans="1:24" s="2" customFormat="1" ht="23.25" customHeight="1">
      <c r="B86" s="1184"/>
      <c r="C86" s="1183" t="s">
        <v>47</v>
      </c>
      <c r="D86" s="1180" t="s">
        <v>141</v>
      </c>
      <c r="E86" s="1181"/>
      <c r="F86" s="1181"/>
      <c r="G86" s="1181"/>
      <c r="H86" s="1181"/>
      <c r="I86" s="1181"/>
      <c r="J86" s="1182"/>
      <c r="K86" s="364"/>
      <c r="L86" s="364"/>
      <c r="M86" s="364"/>
      <c r="N86" s="364"/>
      <c r="O86" s="364"/>
      <c r="P86" s="364"/>
      <c r="Q86" s="364"/>
      <c r="R86" s="364"/>
      <c r="S86" s="364"/>
      <c r="T86" s="364"/>
      <c r="U86" s="364"/>
      <c r="V86" s="364"/>
      <c r="W86" s="14"/>
    </row>
    <row r="87" spans="1:24" s="2" customFormat="1" ht="23.25" customHeight="1">
      <c r="B87" s="1184"/>
      <c r="C87" s="1184"/>
      <c r="D87" s="1180" t="s">
        <v>142</v>
      </c>
      <c r="E87" s="1181"/>
      <c r="F87" s="1181"/>
      <c r="G87" s="1181"/>
      <c r="H87" s="1181"/>
      <c r="I87" s="1181"/>
      <c r="J87" s="1182"/>
      <c r="K87" s="1291" t="s">
        <v>134</v>
      </c>
      <c r="L87" s="1292"/>
      <c r="M87" s="1292"/>
      <c r="N87" s="1292"/>
      <c r="O87" s="1292"/>
      <c r="P87" s="1292"/>
      <c r="Q87" s="1292"/>
      <c r="R87" s="1292"/>
      <c r="S87" s="1292"/>
      <c r="T87" s="1292"/>
      <c r="U87" s="1292"/>
      <c r="V87" s="1293"/>
      <c r="W87" s="14"/>
    </row>
    <row r="88" spans="1:24" s="2" customFormat="1" ht="23.25" customHeight="1">
      <c r="B88" s="1184"/>
      <c r="C88" s="1185"/>
      <c r="D88" s="1180" t="s">
        <v>143</v>
      </c>
      <c r="E88" s="1181"/>
      <c r="F88" s="1181"/>
      <c r="G88" s="1181"/>
      <c r="H88" s="1181"/>
      <c r="I88" s="1181"/>
      <c r="J88" s="1182"/>
      <c r="K88" s="1291" t="s">
        <v>134</v>
      </c>
      <c r="L88" s="1292"/>
      <c r="M88" s="1292"/>
      <c r="N88" s="1292"/>
      <c r="O88" s="1292"/>
      <c r="P88" s="1292"/>
      <c r="Q88" s="1292"/>
      <c r="R88" s="1292"/>
      <c r="S88" s="1292"/>
      <c r="T88" s="1292"/>
      <c r="U88" s="1292"/>
      <c r="V88" s="1293"/>
      <c r="W88" s="14"/>
    </row>
    <row r="89" spans="1:24" s="2" customFormat="1" ht="23.25" customHeight="1">
      <c r="A89" s="90"/>
      <c r="B89" s="1185"/>
      <c r="C89" s="149" t="s">
        <v>144</v>
      </c>
      <c r="D89" s="1180" t="s">
        <v>145</v>
      </c>
      <c r="E89" s="1181"/>
      <c r="F89" s="1181"/>
      <c r="G89" s="1181"/>
      <c r="H89" s="1181"/>
      <c r="I89" s="1181"/>
      <c r="J89" s="1182"/>
      <c r="K89" s="1303" t="s">
        <v>146</v>
      </c>
      <c r="L89" s="1303"/>
      <c r="M89" s="1303"/>
      <c r="N89" s="1303"/>
      <c r="O89" s="1303"/>
      <c r="P89" s="1303"/>
      <c r="Q89" s="1303"/>
      <c r="R89" s="1303"/>
      <c r="S89" s="1303"/>
      <c r="T89" s="1303"/>
      <c r="U89" s="1303"/>
      <c r="V89" s="1304"/>
      <c r="W89" s="14"/>
    </row>
    <row r="90" spans="1:24" s="2" customFormat="1" ht="23.25" customHeight="1">
      <c r="B90" s="1249" t="s">
        <v>147</v>
      </c>
      <c r="C90" s="1305"/>
      <c r="D90" s="1305"/>
      <c r="E90" s="1305"/>
      <c r="F90" s="1305"/>
      <c r="G90" s="1305"/>
      <c r="H90" s="1305"/>
      <c r="I90" s="1305"/>
      <c r="J90" s="1306"/>
      <c r="K90" s="364"/>
      <c r="L90" s="364"/>
      <c r="M90" s="364"/>
      <c r="N90" s="364"/>
      <c r="O90" s="364"/>
      <c r="P90" s="364"/>
      <c r="Q90" s="364"/>
      <c r="R90" s="364"/>
      <c r="S90" s="364"/>
      <c r="T90" s="364"/>
      <c r="U90" s="364"/>
      <c r="V90" s="364"/>
      <c r="W90" s="14"/>
    </row>
    <row r="91" spans="1:24" s="150" customFormat="1" ht="24.75" customHeight="1">
      <c r="B91" s="151" t="s">
        <v>148</v>
      </c>
      <c r="C91" s="152"/>
      <c r="D91" s="152"/>
      <c r="E91" s="152"/>
      <c r="F91" s="152"/>
      <c r="G91" s="152"/>
      <c r="H91" s="152"/>
      <c r="I91" s="152"/>
      <c r="J91" s="152"/>
      <c r="K91" s="152"/>
      <c r="L91" s="152"/>
      <c r="M91" s="152"/>
      <c r="N91" s="152"/>
      <c r="O91" s="152"/>
      <c r="P91" s="152"/>
      <c r="Q91" s="152"/>
      <c r="R91" s="152"/>
      <c r="S91" s="152"/>
      <c r="T91" s="152"/>
      <c r="U91" s="152"/>
      <c r="V91" s="152"/>
      <c r="W91" s="152"/>
      <c r="X91" s="153"/>
    </row>
    <row r="92" spans="1:24" s="159" customFormat="1" ht="25.5" customHeight="1">
      <c r="A92" s="154"/>
      <c r="B92" s="155" t="s">
        <v>149</v>
      </c>
      <c r="C92" s="156"/>
      <c r="D92" s="156"/>
      <c r="E92" s="156"/>
      <c r="F92" s="156"/>
      <c r="G92" s="156"/>
      <c r="H92" s="156"/>
      <c r="I92" s="156"/>
      <c r="J92" s="156"/>
      <c r="K92" s="156"/>
      <c r="L92" s="105"/>
      <c r="M92" s="105"/>
      <c r="N92" s="156"/>
      <c r="O92" s="85"/>
      <c r="P92" s="156"/>
      <c r="Q92" s="157"/>
      <c r="R92" s="156"/>
      <c r="S92" s="157"/>
      <c r="T92" s="156"/>
      <c r="U92" s="157"/>
      <c r="V92" s="156"/>
      <c r="W92" s="157"/>
      <c r="X92" s="158"/>
    </row>
    <row r="93" spans="1:24" s="159" customFormat="1" ht="25.5" customHeight="1">
      <c r="A93" s="154"/>
      <c r="B93" s="132"/>
      <c r="C93" s="160" t="s">
        <v>150</v>
      </c>
      <c r="D93" s="156"/>
      <c r="E93" s="105"/>
      <c r="F93" s="156"/>
      <c r="G93" s="156"/>
      <c r="H93" s="156"/>
      <c r="I93" s="156"/>
      <c r="J93" s="156"/>
      <c r="K93" s="156"/>
      <c r="L93" s="156"/>
      <c r="M93" s="132"/>
      <c r="N93" s="160" t="s">
        <v>151</v>
      </c>
      <c r="O93" s="157"/>
      <c r="P93" s="157"/>
      <c r="Q93" s="157"/>
      <c r="R93" s="157"/>
      <c r="S93" s="157"/>
      <c r="T93" s="157"/>
      <c r="U93" s="157"/>
      <c r="V93" s="157"/>
      <c r="W93" s="105"/>
      <c r="X93" s="158"/>
    </row>
    <row r="94" spans="1:24" s="159" customFormat="1" ht="25.5" customHeight="1">
      <c r="A94" s="154"/>
      <c r="B94" s="132"/>
      <c r="C94" s="160" t="s">
        <v>152</v>
      </c>
      <c r="D94" s="156"/>
      <c r="E94" s="105"/>
      <c r="F94" s="156"/>
      <c r="G94" s="156"/>
      <c r="H94" s="156"/>
      <c r="I94" s="156"/>
      <c r="J94" s="156"/>
      <c r="K94" s="156"/>
      <c r="L94" s="156"/>
      <c r="M94" s="132"/>
      <c r="N94" s="1307" t="s">
        <v>153</v>
      </c>
      <c r="O94" s="1308"/>
      <c r="P94" s="1308"/>
      <c r="Q94" s="1308"/>
      <c r="R94" s="1308"/>
      <c r="S94" s="1308"/>
      <c r="T94" s="1308"/>
      <c r="U94" s="1308"/>
      <c r="V94" s="1308"/>
      <c r="W94" s="1308"/>
      <c r="X94" s="158"/>
    </row>
    <row r="95" spans="1:24" s="159" customFormat="1" ht="25.5" customHeight="1">
      <c r="A95" s="154"/>
      <c r="B95" s="132"/>
      <c r="C95" s="160" t="s">
        <v>498</v>
      </c>
      <c r="D95" s="156"/>
      <c r="E95" s="105"/>
      <c r="F95" s="156"/>
      <c r="G95" s="156"/>
      <c r="H95" s="156"/>
      <c r="I95" s="156"/>
      <c r="J95" s="156"/>
      <c r="K95" s="156"/>
      <c r="L95" s="156"/>
      <c r="M95" s="132"/>
      <c r="N95" s="160" t="s">
        <v>154</v>
      </c>
      <c r="O95" s="157"/>
      <c r="P95" s="105"/>
      <c r="Q95" s="1294"/>
      <c r="R95" s="1295"/>
      <c r="S95" s="1295"/>
      <c r="T95" s="1295"/>
      <c r="U95" s="1295"/>
      <c r="V95" s="1296"/>
      <c r="W95" s="105"/>
      <c r="X95" s="158"/>
    </row>
    <row r="96" spans="1:24" s="159" customFormat="1" ht="25.5" customHeight="1">
      <c r="A96" s="154"/>
      <c r="B96" s="356" t="s">
        <v>522</v>
      </c>
      <c r="C96" s="156"/>
      <c r="D96" s="156"/>
      <c r="E96" s="156"/>
      <c r="F96" s="156"/>
      <c r="G96" s="156"/>
      <c r="H96" s="156"/>
      <c r="I96" s="156"/>
      <c r="J96" s="156"/>
      <c r="K96" s="156"/>
      <c r="L96" s="105"/>
      <c r="M96" s="161"/>
      <c r="N96" s="85"/>
      <c r="O96" s="156"/>
      <c r="P96" s="157"/>
      <c r="Q96" s="156"/>
      <c r="R96" s="157"/>
      <c r="S96" s="156"/>
      <c r="T96" s="157"/>
      <c r="U96" s="156"/>
      <c r="V96" s="157"/>
      <c r="W96" s="105"/>
      <c r="X96" s="158"/>
    </row>
    <row r="97" spans="1:24" s="159" customFormat="1" ht="23.25" customHeight="1">
      <c r="A97" s="154"/>
      <c r="B97" s="132"/>
      <c r="C97" s="160" t="s">
        <v>155</v>
      </c>
      <c r="D97" s="105"/>
      <c r="E97" s="156"/>
      <c r="F97" s="156"/>
      <c r="G97" s="156"/>
      <c r="H97" s="156"/>
      <c r="I97" s="156"/>
      <c r="J97" s="156"/>
      <c r="K97" s="156"/>
      <c r="L97" s="156"/>
      <c r="M97" s="132"/>
      <c r="N97" s="160" t="s">
        <v>156</v>
      </c>
      <c r="O97" s="157"/>
      <c r="P97" s="157"/>
      <c r="Q97" s="157"/>
      <c r="R97" s="157"/>
      <c r="S97" s="157"/>
      <c r="T97" s="157"/>
      <c r="U97" s="157"/>
      <c r="V97" s="157"/>
      <c r="W97" s="105"/>
      <c r="X97" s="158"/>
    </row>
    <row r="98" spans="1:24" s="159" customFormat="1" ht="23.25" customHeight="1">
      <c r="A98" s="154"/>
      <c r="B98" s="132"/>
      <c r="C98" s="160" t="s">
        <v>157</v>
      </c>
      <c r="D98" s="105"/>
      <c r="E98" s="156"/>
      <c r="F98" s="156"/>
      <c r="G98" s="156"/>
      <c r="H98" s="156"/>
      <c r="I98" s="156"/>
      <c r="J98" s="156"/>
      <c r="K98" s="156"/>
      <c r="L98" s="156"/>
      <c r="M98" s="132"/>
      <c r="N98" s="160" t="s">
        <v>158</v>
      </c>
      <c r="O98" s="157"/>
      <c r="P98" s="105"/>
      <c r="Q98" s="1294"/>
      <c r="R98" s="1295"/>
      <c r="S98" s="1295"/>
      <c r="T98" s="1295"/>
      <c r="U98" s="1295"/>
      <c r="V98" s="1296"/>
      <c r="W98" s="105"/>
      <c r="X98" s="158"/>
    </row>
    <row r="99" spans="1:24" s="159" customFormat="1" ht="23.25" customHeight="1">
      <c r="A99" s="154"/>
      <c r="B99" s="132"/>
      <c r="C99" s="160" t="s">
        <v>159</v>
      </c>
      <c r="D99" s="105"/>
      <c r="E99" s="156"/>
      <c r="F99" s="156"/>
      <c r="G99" s="156"/>
      <c r="H99" s="156"/>
      <c r="I99" s="156"/>
      <c r="J99" s="156"/>
      <c r="K99" s="156"/>
      <c r="L99" s="156"/>
      <c r="M99" s="105"/>
      <c r="N99" s="162"/>
      <c r="O99" s="156" t="s">
        <v>160</v>
      </c>
      <c r="P99" s="157"/>
      <c r="Q99" s="157"/>
      <c r="R99" s="157"/>
      <c r="S99" s="157"/>
      <c r="T99" s="157"/>
      <c r="U99" s="157"/>
      <c r="V99" s="157"/>
      <c r="W99" s="157"/>
      <c r="X99" s="158"/>
    </row>
    <row r="100" spans="1:24" s="159" customFormat="1" ht="23.25" customHeight="1">
      <c r="A100" s="154"/>
      <c r="B100" s="356" t="s">
        <v>544</v>
      </c>
      <c r="C100" s="156"/>
      <c r="D100" s="156"/>
      <c r="E100" s="156"/>
      <c r="F100" s="156"/>
      <c r="G100" s="156"/>
      <c r="H100" s="156"/>
      <c r="I100" s="156"/>
      <c r="J100" s="156"/>
      <c r="K100" s="156"/>
      <c r="L100" s="105"/>
      <c r="M100" s="105"/>
      <c r="N100" s="161"/>
      <c r="O100" s="85"/>
      <c r="P100" s="156"/>
      <c r="Q100" s="157"/>
      <c r="R100" s="156"/>
      <c r="S100" s="157"/>
      <c r="T100" s="156"/>
      <c r="U100" s="157"/>
      <c r="V100" s="156"/>
      <c r="W100" s="157"/>
      <c r="X100" s="158"/>
    </row>
    <row r="101" spans="1:24" s="159" customFormat="1" ht="23.25" customHeight="1">
      <c r="A101" s="154"/>
      <c r="B101" s="132"/>
      <c r="C101" s="160" t="s">
        <v>161</v>
      </c>
      <c r="D101" s="105"/>
      <c r="E101" s="156"/>
      <c r="F101" s="156"/>
      <c r="G101" s="156"/>
      <c r="H101" s="156"/>
      <c r="I101" s="156"/>
      <c r="J101" s="156"/>
      <c r="K101" s="156"/>
      <c r="L101" s="156"/>
      <c r="M101" s="132"/>
      <c r="N101" s="160" t="s">
        <v>162</v>
      </c>
      <c r="O101" s="156"/>
      <c r="P101" s="156"/>
      <c r="Q101" s="156"/>
      <c r="R101" s="156"/>
      <c r="S101" s="156"/>
      <c r="T101" s="156"/>
      <c r="U101" s="105"/>
      <c r="V101" s="157"/>
      <c r="W101" s="105"/>
      <c r="X101" s="158"/>
    </row>
    <row r="102" spans="1:24" s="159" customFormat="1" ht="23.25" customHeight="1">
      <c r="A102" s="154"/>
      <c r="B102" s="132"/>
      <c r="C102" s="160" t="s">
        <v>163</v>
      </c>
      <c r="D102" s="105"/>
      <c r="E102" s="156"/>
      <c r="F102" s="156"/>
      <c r="G102" s="156"/>
      <c r="H102" s="156"/>
      <c r="I102" s="156"/>
      <c r="J102" s="156"/>
      <c r="K102" s="156"/>
      <c r="L102" s="156"/>
      <c r="M102" s="132"/>
      <c r="N102" s="160" t="s">
        <v>164</v>
      </c>
      <c r="O102" s="156"/>
      <c r="P102" s="156"/>
      <c r="Q102" s="156"/>
      <c r="R102" s="156"/>
      <c r="S102" s="156"/>
      <c r="T102" s="156"/>
      <c r="U102" s="105"/>
      <c r="V102" s="157"/>
      <c r="W102" s="105"/>
      <c r="X102" s="158"/>
    </row>
    <row r="103" spans="1:24" s="159" customFormat="1" ht="23.25" customHeight="1">
      <c r="A103" s="154"/>
      <c r="B103" s="132"/>
      <c r="C103" s="160" t="s">
        <v>165</v>
      </c>
      <c r="D103" s="105"/>
      <c r="E103" s="156"/>
      <c r="F103" s="156"/>
      <c r="G103" s="156"/>
      <c r="H103" s="156"/>
      <c r="I103" s="156"/>
      <c r="J103" s="156"/>
      <c r="K103" s="156"/>
      <c r="L103" s="156"/>
      <c r="M103" s="132"/>
      <c r="N103" s="160" t="s">
        <v>166</v>
      </c>
      <c r="O103" s="156"/>
      <c r="P103" s="105"/>
      <c r="Q103" s="1294"/>
      <c r="R103" s="1295"/>
      <c r="S103" s="1295"/>
      <c r="T103" s="1295"/>
      <c r="U103" s="1295"/>
      <c r="V103" s="1296"/>
      <c r="W103" s="105"/>
      <c r="X103" s="158"/>
    </row>
    <row r="104" spans="1:24" s="159" customFormat="1" ht="23.25" customHeight="1">
      <c r="A104" s="154"/>
      <c r="B104" s="132"/>
      <c r="C104" s="160" t="s">
        <v>167</v>
      </c>
      <c r="D104" s="105"/>
      <c r="E104" s="105"/>
      <c r="F104" s="105"/>
      <c r="G104" s="105"/>
      <c r="H104" s="105"/>
      <c r="I104" s="105"/>
      <c r="J104" s="105"/>
      <c r="K104" s="105"/>
      <c r="L104" s="105"/>
      <c r="M104" s="162"/>
      <c r="N104" s="163" t="s">
        <v>160</v>
      </c>
      <c r="O104" s="157"/>
      <c r="P104" s="105"/>
      <c r="Q104" s="105"/>
      <c r="R104" s="105"/>
      <c r="S104" s="105"/>
      <c r="T104" s="105"/>
      <c r="U104" s="105"/>
      <c r="V104" s="105"/>
      <c r="W104" s="105"/>
      <c r="X104" s="158"/>
    </row>
    <row r="105" spans="1:24" s="159" customFormat="1" ht="23.25" customHeight="1">
      <c r="A105" s="154"/>
      <c r="B105" s="1297" t="s">
        <v>545</v>
      </c>
      <c r="C105" s="1297"/>
      <c r="D105" s="1297"/>
      <c r="E105" s="1297"/>
      <c r="F105" s="1297"/>
      <c r="G105" s="1297"/>
      <c r="H105" s="1297"/>
      <c r="I105" s="1297"/>
      <c r="J105" s="1297"/>
      <c r="K105" s="1297"/>
      <c r="L105" s="1297"/>
      <c r="M105" s="1297"/>
      <c r="N105" s="1297"/>
      <c r="O105" s="1297"/>
      <c r="P105" s="1297"/>
      <c r="Q105" s="1297"/>
      <c r="R105" s="1297"/>
      <c r="S105" s="1297"/>
      <c r="T105" s="1297"/>
      <c r="U105" s="1297"/>
      <c r="V105" s="1297"/>
      <c r="W105" s="1297"/>
      <c r="X105" s="158"/>
    </row>
    <row r="106" spans="1:24" s="159" customFormat="1" ht="25.9" customHeight="1">
      <c r="A106" s="154"/>
      <c r="B106" s="132"/>
      <c r="C106" s="1298" t="s">
        <v>168</v>
      </c>
      <c r="D106" s="1157"/>
      <c r="E106" s="1157"/>
      <c r="F106" s="1157"/>
      <c r="G106" s="1157"/>
      <c r="H106" s="1157"/>
      <c r="I106" s="1157"/>
      <c r="J106" s="1157"/>
      <c r="K106" s="1157"/>
      <c r="L106" s="1299"/>
      <c r="M106" s="132"/>
      <c r="N106" s="1280" t="s">
        <v>497</v>
      </c>
      <c r="O106" s="1187"/>
      <c r="P106" s="1187"/>
      <c r="Q106" s="1187"/>
      <c r="R106" s="1187"/>
      <c r="S106" s="1187"/>
      <c r="T106" s="1187"/>
      <c r="U106" s="1187"/>
      <c r="V106" s="1187"/>
      <c r="W106" s="105"/>
      <c r="X106" s="158"/>
    </row>
    <row r="107" spans="1:24" s="159" customFormat="1" ht="23.25" customHeight="1">
      <c r="A107" s="154"/>
      <c r="B107" s="132"/>
      <c r="C107" s="1300" t="s">
        <v>169</v>
      </c>
      <c r="D107" s="1301"/>
      <c r="E107" s="1301"/>
      <c r="F107" s="1301"/>
      <c r="G107" s="1301"/>
      <c r="H107" s="1301"/>
      <c r="I107" s="1301"/>
      <c r="J107" s="1301"/>
      <c r="K107" s="1301"/>
      <c r="L107" s="1302"/>
      <c r="M107" s="132"/>
      <c r="N107" s="156" t="s">
        <v>170</v>
      </c>
      <c r="O107" s="105"/>
      <c r="P107" s="157"/>
      <c r="Q107" s="157"/>
      <c r="R107" s="157"/>
      <c r="S107" s="157"/>
      <c r="T107" s="157"/>
      <c r="U107" s="157"/>
      <c r="V107" s="157"/>
      <c r="W107" s="105"/>
      <c r="X107" s="158"/>
    </row>
    <row r="108" spans="1:24" s="159" customFormat="1" ht="23.25" customHeight="1">
      <c r="A108" s="154"/>
      <c r="B108" s="132"/>
      <c r="C108" s="1298" t="s">
        <v>171</v>
      </c>
      <c r="D108" s="1157"/>
      <c r="E108" s="1157"/>
      <c r="F108" s="1157"/>
      <c r="G108" s="1157"/>
      <c r="H108" s="1157"/>
      <c r="I108" s="1157"/>
      <c r="J108" s="1157"/>
      <c r="K108" s="1157"/>
      <c r="L108" s="1299"/>
      <c r="M108" s="132"/>
      <c r="N108" s="160" t="s">
        <v>172</v>
      </c>
      <c r="O108" s="156"/>
      <c r="P108" s="105"/>
      <c r="Q108" s="1294"/>
      <c r="R108" s="1295"/>
      <c r="S108" s="1295"/>
      <c r="T108" s="1295"/>
      <c r="U108" s="1295"/>
      <c r="V108" s="1296"/>
      <c r="W108" s="105"/>
      <c r="X108" s="158"/>
    </row>
    <row r="109" spans="1:24" s="159" customFormat="1" ht="27" customHeight="1">
      <c r="A109" s="154"/>
      <c r="B109" s="132"/>
      <c r="C109" s="1280" t="s">
        <v>496</v>
      </c>
      <c r="D109" s="1187"/>
      <c r="E109" s="1187"/>
      <c r="F109" s="1187"/>
      <c r="G109" s="1187"/>
      <c r="H109" s="1187"/>
      <c r="I109" s="1187"/>
      <c r="J109" s="1187"/>
      <c r="K109" s="1187"/>
      <c r="L109" s="1187"/>
      <c r="M109" s="105"/>
      <c r="N109" s="161" t="s">
        <v>160</v>
      </c>
      <c r="O109" s="157"/>
      <c r="P109" s="157"/>
      <c r="Q109" s="157"/>
      <c r="R109" s="157"/>
      <c r="S109" s="157"/>
      <c r="T109" s="157"/>
      <c r="U109" s="157"/>
      <c r="V109" s="157"/>
      <c r="W109" s="157"/>
      <c r="X109" s="158"/>
    </row>
    <row r="110" spans="1:24" s="159" customFormat="1" ht="6" customHeight="1">
      <c r="A110" s="154"/>
      <c r="B110" s="3"/>
      <c r="C110" s="82"/>
      <c r="D110" s="59"/>
      <c r="E110" s="59"/>
      <c r="F110" s="59"/>
      <c r="G110" s="59"/>
      <c r="H110" s="59"/>
      <c r="I110" s="59"/>
      <c r="J110" s="59"/>
      <c r="K110" s="59"/>
      <c r="L110" s="59"/>
      <c r="M110" s="59"/>
      <c r="N110" s="3"/>
      <c r="O110" s="113"/>
      <c r="P110" s="113"/>
      <c r="Q110" s="113"/>
      <c r="R110" s="113"/>
      <c r="S110" s="113"/>
      <c r="T110" s="113"/>
      <c r="U110" s="113"/>
      <c r="V110" s="113"/>
      <c r="W110" s="113"/>
      <c r="X110" s="158"/>
    </row>
    <row r="111" spans="1:24" ht="19.5" customHeight="1">
      <c r="A111" s="164" t="s">
        <v>482</v>
      </c>
    </row>
    <row r="112" spans="1:24" s="59" customFormat="1" ht="19.5" customHeight="1">
      <c r="A112" s="165" t="s">
        <v>173</v>
      </c>
      <c r="K112" s="59" t="s">
        <v>109</v>
      </c>
    </row>
    <row r="113" spans="1:22" ht="19.5" customHeight="1">
      <c r="A113" s="8"/>
      <c r="B113" s="1088" t="s">
        <v>521</v>
      </c>
      <c r="C113" s="1088"/>
      <c r="D113" s="1088"/>
      <c r="E113" s="1213" t="s">
        <v>110</v>
      </c>
      <c r="F113" s="1214"/>
      <c r="G113" s="1214"/>
      <c r="H113" s="1214"/>
      <c r="I113" s="1214"/>
      <c r="J113" s="1122"/>
      <c r="K113" s="1255" t="s">
        <v>112</v>
      </c>
      <c r="L113" s="1255"/>
      <c r="M113" s="1255"/>
      <c r="N113" s="1255"/>
      <c r="O113" s="1255"/>
      <c r="P113" s="1255"/>
      <c r="Q113" s="1255"/>
      <c r="R113" s="1255"/>
      <c r="S113" s="1255"/>
      <c r="T113" s="1255"/>
      <c r="U113" s="1255"/>
      <c r="V113" s="1255"/>
    </row>
    <row r="114" spans="1:22" s="2" customFormat="1" ht="23.25" customHeight="1">
      <c r="A114" s="14"/>
      <c r="B114" s="1088"/>
      <c r="C114" s="1088"/>
      <c r="D114" s="1088"/>
      <c r="E114" s="1253"/>
      <c r="F114" s="1254"/>
      <c r="G114" s="1254"/>
      <c r="H114" s="1254"/>
      <c r="I114" s="1254"/>
      <c r="J114" s="1123"/>
      <c r="K114" s="148" t="s">
        <v>113</v>
      </c>
      <c r="L114" s="148" t="s">
        <v>114</v>
      </c>
      <c r="M114" s="148" t="s">
        <v>115</v>
      </c>
      <c r="N114" s="148" t="s">
        <v>116</v>
      </c>
      <c r="O114" s="148" t="s">
        <v>117</v>
      </c>
      <c r="P114" s="148" t="s">
        <v>118</v>
      </c>
      <c r="Q114" s="148" t="s">
        <v>119</v>
      </c>
      <c r="R114" s="148" t="s">
        <v>120</v>
      </c>
      <c r="S114" s="148" t="s">
        <v>121</v>
      </c>
      <c r="T114" s="148" t="s">
        <v>122</v>
      </c>
      <c r="U114" s="148" t="s">
        <v>123</v>
      </c>
      <c r="V114" s="148" t="s">
        <v>124</v>
      </c>
    </row>
    <row r="115" spans="1:22" s="59" customFormat="1" ht="23.25" customHeight="1">
      <c r="A115" s="84"/>
      <c r="B115" s="1185" t="s">
        <v>174</v>
      </c>
      <c r="C115" s="1282" t="s">
        <v>175</v>
      </c>
      <c r="D115" s="1283"/>
      <c r="E115" s="1286" t="s">
        <v>176</v>
      </c>
      <c r="F115" s="1287"/>
      <c r="G115" s="1287"/>
      <c r="H115" s="1287"/>
      <c r="I115" s="1287"/>
      <c r="J115" s="1288"/>
      <c r="K115" s="320"/>
      <c r="L115" s="320"/>
      <c r="M115" s="320"/>
      <c r="N115" s="320"/>
      <c r="O115" s="320"/>
      <c r="P115" s="320"/>
      <c r="Q115" s="320"/>
      <c r="R115" s="321"/>
      <c r="S115" s="320"/>
      <c r="T115" s="320"/>
      <c r="U115" s="320"/>
      <c r="V115" s="320"/>
    </row>
    <row r="116" spans="1:22" s="59" customFormat="1" ht="23.25" customHeight="1">
      <c r="A116" s="84"/>
      <c r="B116" s="1281"/>
      <c r="C116" s="1284"/>
      <c r="D116" s="1285"/>
      <c r="E116" s="1249" t="s">
        <v>177</v>
      </c>
      <c r="F116" s="1250"/>
      <c r="G116" s="1250"/>
      <c r="H116" s="1250"/>
      <c r="I116" s="1250"/>
      <c r="J116" s="1251"/>
      <c r="K116" s="132"/>
      <c r="L116" s="132"/>
      <c r="M116" s="132"/>
      <c r="N116" s="132"/>
      <c r="O116" s="132"/>
      <c r="P116" s="132"/>
      <c r="Q116" s="132"/>
      <c r="R116" s="319"/>
      <c r="S116" s="132"/>
      <c r="T116" s="132"/>
      <c r="U116" s="132"/>
      <c r="V116" s="132"/>
    </row>
    <row r="117" spans="1:22" s="59" customFormat="1" ht="23.25" customHeight="1">
      <c r="A117" s="84"/>
      <c r="B117" s="1281"/>
      <c r="C117" s="1284"/>
      <c r="D117" s="1285"/>
      <c r="E117" s="1249" t="s">
        <v>178</v>
      </c>
      <c r="F117" s="1250"/>
      <c r="G117" s="1250"/>
      <c r="H117" s="1250"/>
      <c r="I117" s="1250"/>
      <c r="J117" s="1251"/>
      <c r="K117" s="132"/>
      <c r="L117" s="132"/>
      <c r="M117" s="132"/>
      <c r="N117" s="132"/>
      <c r="O117" s="132"/>
      <c r="P117" s="132"/>
      <c r="Q117" s="132"/>
      <c r="R117" s="319"/>
      <c r="S117" s="132"/>
      <c r="T117" s="132"/>
      <c r="U117" s="132"/>
      <c r="V117" s="132"/>
    </row>
    <row r="118" spans="1:22" s="59" customFormat="1" ht="23.25" customHeight="1">
      <c r="A118" s="84"/>
      <c r="B118" s="1281"/>
      <c r="C118" s="1284"/>
      <c r="D118" s="1285"/>
      <c r="E118" s="1249" t="s">
        <v>179</v>
      </c>
      <c r="F118" s="1250"/>
      <c r="G118" s="1250"/>
      <c r="H118" s="1250"/>
      <c r="I118" s="1250"/>
      <c r="J118" s="1251"/>
      <c r="K118" s="132"/>
      <c r="L118" s="132"/>
      <c r="M118" s="132"/>
      <c r="N118" s="132"/>
      <c r="O118" s="132"/>
      <c r="P118" s="132"/>
      <c r="Q118" s="132"/>
      <c r="R118" s="319"/>
      <c r="S118" s="132"/>
      <c r="T118" s="132"/>
      <c r="U118" s="132"/>
      <c r="V118" s="132"/>
    </row>
    <row r="119" spans="1:22" s="59" customFormat="1" ht="23.25" customHeight="1">
      <c r="A119" s="84"/>
      <c r="B119" s="1281"/>
      <c r="C119" s="1284"/>
      <c r="D119" s="1285"/>
      <c r="E119" s="1249" t="s">
        <v>180</v>
      </c>
      <c r="F119" s="1250"/>
      <c r="G119" s="1250"/>
      <c r="H119" s="1250"/>
      <c r="I119" s="1250"/>
      <c r="J119" s="1251"/>
      <c r="K119" s="132"/>
      <c r="L119" s="132"/>
      <c r="M119" s="132"/>
      <c r="N119" s="132"/>
      <c r="O119" s="132"/>
      <c r="P119" s="132"/>
      <c r="Q119" s="132"/>
      <c r="R119" s="319"/>
      <c r="S119" s="132"/>
      <c r="T119" s="132"/>
      <c r="U119" s="132"/>
      <c r="V119" s="132"/>
    </row>
    <row r="120" spans="1:22" s="59" customFormat="1" ht="33.75" customHeight="1">
      <c r="A120" s="84"/>
      <c r="B120" s="1281"/>
      <c r="C120" s="1289" t="s">
        <v>128</v>
      </c>
      <c r="D120" s="1290"/>
      <c r="E120" s="1249" t="s">
        <v>181</v>
      </c>
      <c r="F120" s="1250"/>
      <c r="G120" s="1250"/>
      <c r="H120" s="1250"/>
      <c r="I120" s="1250"/>
      <c r="J120" s="1251"/>
      <c r="K120" s="1291" t="s">
        <v>488</v>
      </c>
      <c r="L120" s="1292"/>
      <c r="M120" s="1292"/>
      <c r="N120" s="1292"/>
      <c r="O120" s="1292"/>
      <c r="P120" s="1292"/>
      <c r="Q120" s="1292"/>
      <c r="R120" s="1292"/>
      <c r="S120" s="1292"/>
      <c r="T120" s="1292"/>
      <c r="U120" s="1292"/>
      <c r="V120" s="1293"/>
    </row>
    <row r="121" spans="1:22" s="59" customFormat="1" ht="23.25" customHeight="1">
      <c r="A121" s="84"/>
      <c r="B121" s="1281"/>
      <c r="C121" s="1259" t="s">
        <v>182</v>
      </c>
      <c r="D121" s="1260"/>
      <c r="E121" s="1249" t="s">
        <v>183</v>
      </c>
      <c r="F121" s="1250"/>
      <c r="G121" s="1250"/>
      <c r="H121" s="1250"/>
      <c r="I121" s="1250"/>
      <c r="J121" s="1251"/>
      <c r="K121" s="1271" t="s">
        <v>184</v>
      </c>
      <c r="L121" s="1272"/>
      <c r="M121" s="1272"/>
      <c r="N121" s="1272"/>
      <c r="O121" s="1272"/>
      <c r="P121" s="1272"/>
      <c r="Q121" s="1272"/>
      <c r="R121" s="1272"/>
      <c r="S121" s="1272"/>
      <c r="T121" s="1272"/>
      <c r="U121" s="1272"/>
      <c r="V121" s="1273"/>
    </row>
    <row r="122" spans="1:22" s="59" customFormat="1" ht="23.25" customHeight="1">
      <c r="A122" s="84"/>
      <c r="B122" s="1281"/>
      <c r="C122" s="1261"/>
      <c r="D122" s="1262"/>
      <c r="E122" s="1249" t="s">
        <v>185</v>
      </c>
      <c r="F122" s="1250"/>
      <c r="G122" s="1250"/>
      <c r="H122" s="1250"/>
      <c r="I122" s="1250"/>
      <c r="J122" s="1251"/>
      <c r="K122" s="1271" t="s">
        <v>184</v>
      </c>
      <c r="L122" s="1272"/>
      <c r="M122" s="1272"/>
      <c r="N122" s="1272"/>
      <c r="O122" s="1272"/>
      <c r="P122" s="1272"/>
      <c r="Q122" s="1272"/>
      <c r="R122" s="1272"/>
      <c r="S122" s="1272"/>
      <c r="T122" s="1272"/>
      <c r="U122" s="1272"/>
      <c r="V122" s="1273"/>
    </row>
    <row r="123" spans="1:22" s="59" customFormat="1" ht="23.25" customHeight="1">
      <c r="A123" s="84"/>
      <c r="B123" s="1281"/>
      <c r="C123" s="1261"/>
      <c r="D123" s="1262"/>
      <c r="E123" s="1249" t="s">
        <v>186</v>
      </c>
      <c r="F123" s="1250"/>
      <c r="G123" s="1250"/>
      <c r="H123" s="1250"/>
      <c r="I123" s="1250"/>
      <c r="J123" s="1251"/>
      <c r="K123" s="1271" t="s">
        <v>184</v>
      </c>
      <c r="L123" s="1272"/>
      <c r="M123" s="1272"/>
      <c r="N123" s="1272"/>
      <c r="O123" s="1272"/>
      <c r="P123" s="1272"/>
      <c r="Q123" s="1272"/>
      <c r="R123" s="1272"/>
      <c r="S123" s="1272"/>
      <c r="T123" s="1272"/>
      <c r="U123" s="1272"/>
      <c r="V123" s="1273"/>
    </row>
    <row r="124" spans="1:22" s="59" customFormat="1" ht="23.25" customHeight="1">
      <c r="A124" s="84"/>
      <c r="B124" s="1281"/>
      <c r="C124" s="1261"/>
      <c r="D124" s="1262"/>
      <c r="E124" s="1249" t="s">
        <v>187</v>
      </c>
      <c r="F124" s="1250"/>
      <c r="G124" s="1250"/>
      <c r="H124" s="1250"/>
      <c r="I124" s="1250"/>
      <c r="J124" s="1251"/>
      <c r="K124" s="1271" t="s">
        <v>184</v>
      </c>
      <c r="L124" s="1272"/>
      <c r="M124" s="1272"/>
      <c r="N124" s="1272"/>
      <c r="O124" s="1272"/>
      <c r="P124" s="1272"/>
      <c r="Q124" s="1272"/>
      <c r="R124" s="1272"/>
      <c r="S124" s="1272"/>
      <c r="T124" s="1272"/>
      <c r="U124" s="1272"/>
      <c r="V124" s="1273"/>
    </row>
    <row r="125" spans="1:22" s="59" customFormat="1" ht="24" customHeight="1">
      <c r="A125" s="84"/>
      <c r="B125" s="1256" t="s">
        <v>188</v>
      </c>
      <c r="C125" s="1259" t="s">
        <v>189</v>
      </c>
      <c r="D125" s="1260"/>
      <c r="E125" s="1274" t="s">
        <v>190</v>
      </c>
      <c r="F125" s="1275"/>
      <c r="G125" s="1275"/>
      <c r="H125" s="1275"/>
      <c r="I125" s="1275"/>
      <c r="J125" s="1276"/>
      <c r="K125" s="132"/>
      <c r="L125" s="132"/>
      <c r="M125" s="132"/>
      <c r="N125" s="132"/>
      <c r="O125" s="132"/>
      <c r="P125" s="132"/>
      <c r="Q125" s="132"/>
      <c r="R125" s="132"/>
      <c r="S125" s="132"/>
      <c r="T125" s="132"/>
      <c r="U125" s="132"/>
      <c r="V125" s="132"/>
    </row>
    <row r="126" spans="1:22" s="59" customFormat="1" ht="27" customHeight="1">
      <c r="A126" s="84"/>
      <c r="B126" s="1257"/>
      <c r="C126" s="1261"/>
      <c r="D126" s="1262"/>
      <c r="E126" s="1277" t="s">
        <v>191</v>
      </c>
      <c r="F126" s="1278"/>
      <c r="G126" s="1278"/>
      <c r="H126" s="1278"/>
      <c r="I126" s="1278"/>
      <c r="J126" s="1279"/>
      <c r="K126" s="132"/>
      <c r="L126" s="132"/>
      <c r="M126" s="132"/>
      <c r="N126" s="132"/>
      <c r="O126" s="132"/>
      <c r="P126" s="132"/>
      <c r="Q126" s="132"/>
      <c r="R126" s="132"/>
      <c r="S126" s="132"/>
      <c r="T126" s="132"/>
      <c r="U126" s="132"/>
      <c r="V126" s="132"/>
    </row>
    <row r="127" spans="1:22" s="59" customFormat="1" ht="35.25" customHeight="1">
      <c r="A127" s="84"/>
      <c r="B127" s="1257"/>
      <c r="C127" s="1261"/>
      <c r="D127" s="1262"/>
      <c r="E127" s="1274" t="s">
        <v>192</v>
      </c>
      <c r="F127" s="1275"/>
      <c r="G127" s="1275"/>
      <c r="H127" s="1275"/>
      <c r="I127" s="1275"/>
      <c r="J127" s="1276"/>
      <c r="K127" s="132"/>
      <c r="L127" s="132"/>
      <c r="M127" s="132"/>
      <c r="N127" s="132"/>
      <c r="O127" s="132"/>
      <c r="P127" s="132"/>
      <c r="Q127" s="132"/>
      <c r="R127" s="132"/>
      <c r="S127" s="132"/>
      <c r="T127" s="132"/>
      <c r="U127" s="132"/>
      <c r="V127" s="132"/>
    </row>
    <row r="128" spans="1:22" s="59" customFormat="1" ht="35.25" customHeight="1">
      <c r="A128" s="84"/>
      <c r="B128" s="1257"/>
      <c r="C128" s="1261"/>
      <c r="D128" s="1262"/>
      <c r="E128" s="1274" t="s">
        <v>193</v>
      </c>
      <c r="F128" s="1275"/>
      <c r="G128" s="1275"/>
      <c r="H128" s="1275"/>
      <c r="I128" s="1275"/>
      <c r="J128" s="1276"/>
      <c r="K128" s="132"/>
      <c r="L128" s="132"/>
      <c r="M128" s="132"/>
      <c r="N128" s="132"/>
      <c r="O128" s="132"/>
      <c r="P128" s="132"/>
      <c r="Q128" s="132"/>
      <c r="R128" s="132"/>
      <c r="S128" s="132"/>
      <c r="T128" s="132"/>
      <c r="U128" s="132"/>
      <c r="V128" s="132"/>
    </row>
    <row r="129" spans="1:28" s="59" customFormat="1" ht="23.25" customHeight="1">
      <c r="A129" s="84"/>
      <c r="B129" s="1258"/>
      <c r="C129" s="1263"/>
      <c r="D129" s="1264"/>
      <c r="E129" s="1274" t="s">
        <v>194</v>
      </c>
      <c r="F129" s="1275"/>
      <c r="G129" s="1275"/>
      <c r="H129" s="1275"/>
      <c r="I129" s="1275"/>
      <c r="J129" s="1276"/>
      <c r="K129" s="132"/>
      <c r="L129" s="132"/>
      <c r="M129" s="132"/>
      <c r="N129" s="132"/>
      <c r="O129" s="132"/>
      <c r="P129" s="132"/>
      <c r="Q129" s="132"/>
      <c r="R129" s="132"/>
      <c r="S129" s="132"/>
      <c r="T129" s="132"/>
      <c r="U129" s="132"/>
      <c r="V129" s="132"/>
    </row>
    <row r="130" spans="1:28" ht="24" customHeight="1">
      <c r="A130" s="8"/>
      <c r="B130" s="1088" t="s">
        <v>521</v>
      </c>
      <c r="C130" s="1088"/>
      <c r="D130" s="1088"/>
      <c r="E130" s="1213" t="s">
        <v>110</v>
      </c>
      <c r="F130" s="1214"/>
      <c r="G130" s="1214"/>
      <c r="H130" s="1214"/>
      <c r="I130" s="1214"/>
      <c r="J130" s="1122"/>
      <c r="K130" s="1255" t="s">
        <v>112</v>
      </c>
      <c r="L130" s="1255"/>
      <c r="M130" s="1255"/>
      <c r="N130" s="1255"/>
      <c r="O130" s="1255"/>
      <c r="P130" s="1255"/>
      <c r="Q130" s="1255"/>
      <c r="R130" s="1255"/>
      <c r="S130" s="1255"/>
      <c r="T130" s="1255"/>
      <c r="U130" s="1255"/>
      <c r="V130" s="1255"/>
    </row>
    <row r="131" spans="1:28" s="2" customFormat="1" ht="23.25" customHeight="1">
      <c r="A131" s="14"/>
      <c r="B131" s="1088"/>
      <c r="C131" s="1088"/>
      <c r="D131" s="1088"/>
      <c r="E131" s="1253"/>
      <c r="F131" s="1254"/>
      <c r="G131" s="1254"/>
      <c r="H131" s="1254"/>
      <c r="I131" s="1254"/>
      <c r="J131" s="1123"/>
      <c r="K131" s="148" t="s">
        <v>113</v>
      </c>
      <c r="L131" s="148" t="s">
        <v>114</v>
      </c>
      <c r="M131" s="148" t="s">
        <v>115</v>
      </c>
      <c r="N131" s="148" t="s">
        <v>116</v>
      </c>
      <c r="O131" s="148" t="s">
        <v>117</v>
      </c>
      <c r="P131" s="148" t="s">
        <v>118</v>
      </c>
      <c r="Q131" s="148" t="s">
        <v>119</v>
      </c>
      <c r="R131" s="148" t="s">
        <v>120</v>
      </c>
      <c r="S131" s="148" t="s">
        <v>121</v>
      </c>
      <c r="T131" s="148" t="s">
        <v>122</v>
      </c>
      <c r="U131" s="148" t="s">
        <v>123</v>
      </c>
      <c r="V131" s="148" t="s">
        <v>124</v>
      </c>
    </row>
    <row r="132" spans="1:28" s="59" customFormat="1" ht="37.5" customHeight="1">
      <c r="A132" s="84"/>
      <c r="B132" s="1256" t="s">
        <v>188</v>
      </c>
      <c r="C132" s="1259" t="s">
        <v>195</v>
      </c>
      <c r="D132" s="1260"/>
      <c r="E132" s="1246"/>
      <c r="F132" s="1247"/>
      <c r="G132" s="1247"/>
      <c r="H132" s="1247"/>
      <c r="I132" s="1247"/>
      <c r="J132" s="1265"/>
      <c r="K132" s="132"/>
      <c r="L132" s="132"/>
      <c r="M132" s="132"/>
      <c r="N132" s="132"/>
      <c r="O132" s="132"/>
      <c r="P132" s="132"/>
      <c r="Q132" s="132"/>
      <c r="R132" s="132"/>
      <c r="S132" s="132"/>
      <c r="T132" s="132"/>
      <c r="U132" s="132"/>
      <c r="V132" s="132"/>
    </row>
    <row r="133" spans="1:28" s="59" customFormat="1" ht="37.5" customHeight="1">
      <c r="A133" s="84"/>
      <c r="B133" s="1257"/>
      <c r="C133" s="1261"/>
      <c r="D133" s="1262"/>
      <c r="E133" s="1246"/>
      <c r="F133" s="1247"/>
      <c r="G133" s="1247"/>
      <c r="H133" s="1247"/>
      <c r="I133" s="1247"/>
      <c r="J133" s="1265"/>
      <c r="K133" s="132"/>
      <c r="L133" s="132"/>
      <c r="M133" s="132"/>
      <c r="N133" s="132"/>
      <c r="O133" s="132"/>
      <c r="P133" s="132"/>
      <c r="Q133" s="132"/>
      <c r="R133" s="132"/>
      <c r="S133" s="132"/>
      <c r="T133" s="132"/>
      <c r="U133" s="132"/>
      <c r="V133" s="132"/>
    </row>
    <row r="134" spans="1:28" s="59" customFormat="1" ht="37.5" customHeight="1">
      <c r="A134" s="84"/>
      <c r="B134" s="1257"/>
      <c r="C134" s="1261"/>
      <c r="D134" s="1262"/>
      <c r="E134" s="1246"/>
      <c r="F134" s="1247"/>
      <c r="G134" s="1247"/>
      <c r="H134" s="1247"/>
      <c r="I134" s="1247"/>
      <c r="J134" s="1265"/>
      <c r="K134" s="132"/>
      <c r="L134" s="132"/>
      <c r="M134" s="132"/>
      <c r="N134" s="132"/>
      <c r="O134" s="132"/>
      <c r="P134" s="132"/>
      <c r="Q134" s="132"/>
      <c r="R134" s="132"/>
      <c r="S134" s="132"/>
      <c r="T134" s="132"/>
      <c r="U134" s="132"/>
      <c r="V134" s="132"/>
    </row>
    <row r="135" spans="1:28" s="59" customFormat="1" ht="37.5" customHeight="1">
      <c r="A135" s="84"/>
      <c r="B135" s="1257"/>
      <c r="C135" s="1261"/>
      <c r="D135" s="1262"/>
      <c r="E135" s="1246"/>
      <c r="F135" s="1247"/>
      <c r="G135" s="1247"/>
      <c r="H135" s="1247"/>
      <c r="I135" s="1247"/>
      <c r="J135" s="1265"/>
      <c r="K135" s="132"/>
      <c r="L135" s="132"/>
      <c r="M135" s="132"/>
      <c r="N135" s="132"/>
      <c r="O135" s="132"/>
      <c r="P135" s="132"/>
      <c r="Q135" s="132"/>
      <c r="R135" s="132"/>
      <c r="S135" s="132"/>
      <c r="T135" s="132"/>
      <c r="U135" s="132"/>
      <c r="V135" s="132"/>
    </row>
    <row r="136" spans="1:28" s="59" customFormat="1" ht="37.5" customHeight="1">
      <c r="A136" s="84"/>
      <c r="B136" s="1257"/>
      <c r="C136" s="1261"/>
      <c r="D136" s="1262"/>
      <c r="E136" s="1246"/>
      <c r="F136" s="1247"/>
      <c r="G136" s="1247"/>
      <c r="H136" s="1247"/>
      <c r="I136" s="1247"/>
      <c r="J136" s="1265"/>
      <c r="K136" s="132"/>
      <c r="L136" s="132"/>
      <c r="M136" s="132"/>
      <c r="N136" s="132"/>
      <c r="O136" s="132"/>
      <c r="P136" s="132"/>
      <c r="Q136" s="132"/>
      <c r="R136" s="132"/>
      <c r="S136" s="132"/>
      <c r="T136" s="132"/>
      <c r="U136" s="132"/>
      <c r="V136" s="132"/>
    </row>
    <row r="137" spans="1:28" s="59" customFormat="1" ht="21" customHeight="1">
      <c r="A137" s="84"/>
      <c r="B137" s="1257"/>
      <c r="C137" s="1263"/>
      <c r="D137" s="1264"/>
      <c r="E137" s="1268" t="s">
        <v>196</v>
      </c>
      <c r="F137" s="1269"/>
      <c r="G137" s="1269"/>
      <c r="H137" s="1269"/>
      <c r="I137" s="1269"/>
      <c r="J137" s="1269"/>
      <c r="K137" s="1269"/>
      <c r="L137" s="1269"/>
      <c r="M137" s="1269"/>
      <c r="N137" s="1269"/>
      <c r="O137" s="1269"/>
      <c r="P137" s="1269"/>
      <c r="Q137" s="1269"/>
      <c r="R137" s="1269"/>
      <c r="S137" s="1269"/>
      <c r="T137" s="1269"/>
      <c r="U137" s="1269"/>
      <c r="V137" s="1270"/>
      <c r="Y137" s="59" t="s">
        <v>197</v>
      </c>
    </row>
    <row r="138" spans="1:28" s="59" customFormat="1" ht="22.5" customHeight="1">
      <c r="A138" s="84"/>
      <c r="B138" s="1258"/>
      <c r="C138" s="1248" t="s">
        <v>198</v>
      </c>
      <c r="D138" s="1248"/>
      <c r="E138" s="1249" t="s">
        <v>199</v>
      </c>
      <c r="F138" s="1250"/>
      <c r="G138" s="1250"/>
      <c r="H138" s="1250"/>
      <c r="I138" s="1250"/>
      <c r="J138" s="1251"/>
      <c r="K138" s="132"/>
      <c r="L138" s="132"/>
      <c r="M138" s="132"/>
      <c r="N138" s="132"/>
      <c r="O138" s="132"/>
      <c r="P138" s="132"/>
      <c r="Q138" s="132"/>
      <c r="R138" s="132"/>
      <c r="S138" s="132"/>
      <c r="T138" s="132"/>
      <c r="U138" s="132"/>
      <c r="V138" s="132"/>
    </row>
    <row r="139" spans="1:28" s="59" customFormat="1" ht="31.5" customHeight="1">
      <c r="A139" s="84"/>
      <c r="B139" s="82" t="s">
        <v>200</v>
      </c>
      <c r="C139" s="84"/>
      <c r="D139" s="96"/>
      <c r="E139" s="113"/>
      <c r="F139" s="113"/>
      <c r="G139" s="113"/>
      <c r="H139" s="113"/>
      <c r="I139" s="113"/>
      <c r="K139" s="82" t="s">
        <v>109</v>
      </c>
      <c r="X139" s="113"/>
      <c r="Z139" s="113"/>
      <c r="AA139" s="96"/>
      <c r="AB139" s="96"/>
    </row>
    <row r="140" spans="1:28" ht="21.75" customHeight="1">
      <c r="A140" s="8"/>
      <c r="B140" s="1088" t="s">
        <v>521</v>
      </c>
      <c r="C140" s="1088"/>
      <c r="D140" s="1252" t="s">
        <v>110</v>
      </c>
      <c r="E140" s="1214"/>
      <c r="F140" s="1214"/>
      <c r="G140" s="1214"/>
      <c r="H140" s="1214"/>
      <c r="I140" s="1214"/>
      <c r="J140" s="1005" t="s">
        <v>112</v>
      </c>
      <c r="K140" s="1212"/>
      <c r="L140" s="1212"/>
      <c r="M140" s="1212"/>
      <c r="N140" s="1212"/>
      <c r="O140" s="1212"/>
      <c r="P140" s="1212"/>
      <c r="Q140" s="1212"/>
      <c r="R140" s="1212"/>
      <c r="S140" s="1212"/>
      <c r="T140" s="1212"/>
      <c r="U140" s="1006"/>
      <c r="V140" s="1266" t="s">
        <v>201</v>
      </c>
    </row>
    <row r="141" spans="1:28" s="2" customFormat="1" ht="24.75" customHeight="1">
      <c r="A141" s="14"/>
      <c r="B141" s="1088"/>
      <c r="C141" s="1088"/>
      <c r="D141" s="1253"/>
      <c r="E141" s="1254"/>
      <c r="F141" s="1254"/>
      <c r="G141" s="1254"/>
      <c r="H141" s="1254"/>
      <c r="I141" s="1254"/>
      <c r="J141" s="148" t="s">
        <v>113</v>
      </c>
      <c r="K141" s="148" t="s">
        <v>114</v>
      </c>
      <c r="L141" s="148" t="s">
        <v>115</v>
      </c>
      <c r="M141" s="148" t="s">
        <v>116</v>
      </c>
      <c r="N141" s="148" t="s">
        <v>117</v>
      </c>
      <c r="O141" s="148" t="s">
        <v>118</v>
      </c>
      <c r="P141" s="148" t="s">
        <v>119</v>
      </c>
      <c r="Q141" s="148" t="s">
        <v>120</v>
      </c>
      <c r="R141" s="148" t="s">
        <v>121</v>
      </c>
      <c r="S141" s="148" t="s">
        <v>122</v>
      </c>
      <c r="T141" s="148" t="s">
        <v>123</v>
      </c>
      <c r="U141" s="148" t="s">
        <v>124</v>
      </c>
      <c r="V141" s="1267"/>
    </row>
    <row r="142" spans="1:28" s="59" customFormat="1" ht="34.5" customHeight="1">
      <c r="A142" s="84"/>
      <c r="B142" s="1240" t="s">
        <v>202</v>
      </c>
      <c r="C142" s="1241"/>
      <c r="D142" s="1246"/>
      <c r="E142" s="1247"/>
      <c r="F142" s="1247"/>
      <c r="G142" s="1247"/>
      <c r="H142" s="1247"/>
      <c r="I142" s="1247"/>
      <c r="J142" s="132"/>
      <c r="K142" s="132"/>
      <c r="L142" s="132"/>
      <c r="M142" s="132"/>
      <c r="N142" s="132"/>
      <c r="O142" s="132"/>
      <c r="P142" s="132"/>
      <c r="Q142" s="132"/>
      <c r="R142" s="132"/>
      <c r="S142" s="132"/>
      <c r="T142" s="132"/>
      <c r="U142" s="366"/>
      <c r="V142" s="167"/>
    </row>
    <row r="143" spans="1:28" s="59" customFormat="1" ht="34.5" customHeight="1">
      <c r="A143" s="84"/>
      <c r="B143" s="1242"/>
      <c r="C143" s="1243"/>
      <c r="D143" s="1246"/>
      <c r="E143" s="1247"/>
      <c r="F143" s="1247"/>
      <c r="G143" s="1247"/>
      <c r="H143" s="1247"/>
      <c r="I143" s="1247"/>
      <c r="J143" s="132"/>
      <c r="K143" s="132"/>
      <c r="L143" s="132"/>
      <c r="M143" s="132"/>
      <c r="N143" s="132"/>
      <c r="O143" s="132"/>
      <c r="P143" s="132"/>
      <c r="Q143" s="132"/>
      <c r="R143" s="132"/>
      <c r="S143" s="132"/>
      <c r="T143" s="132"/>
      <c r="U143" s="366"/>
      <c r="V143" s="168"/>
    </row>
    <row r="144" spans="1:28" s="59" customFormat="1" ht="34.5" customHeight="1">
      <c r="A144" s="84"/>
      <c r="B144" s="1242"/>
      <c r="C144" s="1243"/>
      <c r="D144" s="1246"/>
      <c r="E144" s="1247"/>
      <c r="F144" s="1247"/>
      <c r="G144" s="1247"/>
      <c r="H144" s="1247"/>
      <c r="I144" s="1247"/>
      <c r="J144" s="132"/>
      <c r="K144" s="132"/>
      <c r="L144" s="132"/>
      <c r="M144" s="132"/>
      <c r="N144" s="132"/>
      <c r="O144" s="132"/>
      <c r="P144" s="132"/>
      <c r="Q144" s="132"/>
      <c r="R144" s="132"/>
      <c r="S144" s="132"/>
      <c r="T144" s="132"/>
      <c r="U144" s="366"/>
      <c r="V144" s="168"/>
    </row>
    <row r="145" spans="1:34" s="59" customFormat="1" ht="34.5" customHeight="1">
      <c r="A145" s="84"/>
      <c r="B145" s="1242"/>
      <c r="C145" s="1243"/>
      <c r="D145" s="1246"/>
      <c r="E145" s="1247"/>
      <c r="F145" s="1247"/>
      <c r="G145" s="1247"/>
      <c r="H145" s="1247"/>
      <c r="I145" s="1247"/>
      <c r="J145" s="132"/>
      <c r="K145" s="132"/>
      <c r="L145" s="132"/>
      <c r="M145" s="132"/>
      <c r="N145" s="132"/>
      <c r="O145" s="132"/>
      <c r="P145" s="132"/>
      <c r="Q145" s="132"/>
      <c r="R145" s="132"/>
      <c r="S145" s="132"/>
      <c r="T145" s="132"/>
      <c r="U145" s="366"/>
      <c r="V145" s="168"/>
    </row>
    <row r="146" spans="1:34" s="59" customFormat="1" ht="34.5" customHeight="1">
      <c r="A146" s="84"/>
      <c r="B146" s="1244"/>
      <c r="C146" s="1245"/>
      <c r="D146" s="1246"/>
      <c r="E146" s="1247"/>
      <c r="F146" s="1247"/>
      <c r="G146" s="1247"/>
      <c r="H146" s="1247"/>
      <c r="I146" s="1247"/>
      <c r="J146" s="132"/>
      <c r="K146" s="132"/>
      <c r="L146" s="132"/>
      <c r="M146" s="132"/>
      <c r="N146" s="132"/>
      <c r="O146" s="132"/>
      <c r="P146" s="132"/>
      <c r="Q146" s="132"/>
      <c r="R146" s="132"/>
      <c r="S146" s="132"/>
      <c r="T146" s="132"/>
      <c r="U146" s="366"/>
      <c r="V146" s="168"/>
    </row>
    <row r="147" spans="1:34" s="59" customFormat="1" ht="15.75" customHeight="1">
      <c r="A147" s="84"/>
      <c r="B147" s="1231"/>
      <c r="C147" s="1203"/>
      <c r="D147" s="1202" t="s">
        <v>196</v>
      </c>
      <c r="E147" s="1202"/>
      <c r="F147" s="1202"/>
      <c r="G147" s="1202"/>
      <c r="H147" s="1202"/>
      <c r="I147" s="1202"/>
      <c r="J147" s="1202"/>
      <c r="K147" s="166"/>
      <c r="L147" s="166"/>
      <c r="M147" s="166"/>
      <c r="N147" s="166"/>
      <c r="O147" s="166"/>
      <c r="P147" s="166"/>
      <c r="Q147" s="166"/>
      <c r="R147" s="166"/>
      <c r="S147" s="166"/>
      <c r="T147" s="166"/>
      <c r="U147" s="166"/>
      <c r="V147" s="169"/>
      <c r="Y147" s="59" t="s">
        <v>197</v>
      </c>
    </row>
    <row r="148" spans="1:34" s="59" customFormat="1" ht="25.5" customHeight="1">
      <c r="A148" s="84"/>
      <c r="B148" s="1005"/>
      <c r="C148" s="1212"/>
      <c r="D148" s="1232" t="s">
        <v>546</v>
      </c>
      <c r="E148" s="1233"/>
      <c r="F148" s="1233"/>
      <c r="G148" s="1233"/>
      <c r="H148" s="1233"/>
      <c r="I148" s="1234"/>
      <c r="J148" s="132"/>
      <c r="K148" s="132"/>
      <c r="L148" s="132"/>
      <c r="M148" s="132"/>
      <c r="N148" s="132"/>
      <c r="O148" s="132"/>
      <c r="P148" s="132"/>
      <c r="Q148" s="132"/>
      <c r="R148" s="132"/>
      <c r="S148" s="132"/>
      <c r="T148" s="132"/>
      <c r="U148" s="366"/>
      <c r="V148" s="168"/>
    </row>
    <row r="149" spans="1:34" s="59" customFormat="1" ht="60.75" customHeight="1" thickBot="1">
      <c r="A149" s="84"/>
      <c r="B149" s="1187" t="s">
        <v>531</v>
      </c>
      <c r="C149" s="1187"/>
      <c r="D149" s="1187"/>
      <c r="E149" s="1187"/>
      <c r="F149" s="1187"/>
      <c r="G149" s="1187"/>
      <c r="H149" s="1187"/>
      <c r="I149" s="1187"/>
      <c r="J149" s="1187"/>
      <c r="K149" s="1187"/>
      <c r="L149" s="1187"/>
      <c r="M149" s="1187"/>
      <c r="N149" s="1187"/>
      <c r="O149" s="1187"/>
      <c r="P149" s="1187"/>
      <c r="Q149" s="1187"/>
      <c r="R149" s="1187"/>
      <c r="S149" s="1187"/>
      <c r="T149" s="1187"/>
      <c r="U149" s="1187"/>
      <c r="V149" s="1187"/>
      <c r="W149" s="1187"/>
    </row>
    <row r="150" spans="1:34" s="150" customFormat="1" ht="26.25" customHeight="1">
      <c r="B150" s="170" t="s">
        <v>530</v>
      </c>
      <c r="C150" s="171"/>
      <c r="D150" s="171"/>
      <c r="E150" s="171"/>
      <c r="F150" s="171"/>
      <c r="G150" s="171"/>
      <c r="H150" s="171"/>
      <c r="I150" s="171"/>
      <c r="J150" s="171"/>
      <c r="K150" s="171"/>
      <c r="L150" s="171"/>
      <c r="M150" s="171"/>
      <c r="N150" s="171"/>
      <c r="O150" s="171"/>
      <c r="P150" s="171"/>
      <c r="Q150" s="171"/>
      <c r="R150" s="171"/>
      <c r="S150" s="171"/>
      <c r="T150" s="171"/>
      <c r="U150" s="171"/>
      <c r="V150" s="172"/>
      <c r="W150" s="173"/>
    </row>
    <row r="151" spans="1:34" s="178" customFormat="1" ht="26.25" customHeight="1">
      <c r="A151" s="174"/>
      <c r="B151" s="1235" t="s">
        <v>203</v>
      </c>
      <c r="C151" s="1236"/>
      <c r="D151" s="1236"/>
      <c r="E151" s="1236"/>
      <c r="F151" s="1237"/>
      <c r="G151" s="175"/>
      <c r="H151" s="725" t="s">
        <v>204</v>
      </c>
      <c r="I151" s="826"/>
      <c r="J151" s="826"/>
      <c r="K151" s="176"/>
      <c r="L151" s="176"/>
      <c r="M151" s="177"/>
      <c r="N151" s="175"/>
      <c r="O151" s="1238" t="s">
        <v>205</v>
      </c>
      <c r="P151" s="1239"/>
      <c r="Q151" s="1239"/>
      <c r="R151" s="1239"/>
      <c r="S151" s="1239"/>
      <c r="T151" s="1239"/>
      <c r="V151" s="179"/>
      <c r="W151" s="96"/>
    </row>
    <row r="152" spans="1:34" s="178" customFormat="1" ht="26.25" customHeight="1">
      <c r="A152" s="174"/>
      <c r="B152" s="1218" t="s">
        <v>206</v>
      </c>
      <c r="C152" s="1219"/>
      <c r="D152" s="1219"/>
      <c r="E152" s="1219"/>
      <c r="F152" s="1219"/>
      <c r="G152" s="1220"/>
      <c r="H152" s="1221"/>
      <c r="I152" s="1221"/>
      <c r="J152" s="1222"/>
      <c r="K152" s="1223" t="s">
        <v>532</v>
      </c>
      <c r="L152" s="1224"/>
      <c r="M152" s="1224"/>
      <c r="N152" s="1224"/>
      <c r="O152" s="1224"/>
      <c r="P152" s="1225"/>
      <c r="Q152" s="1220"/>
      <c r="R152" s="1221"/>
      <c r="S152" s="1221"/>
      <c r="T152" s="1221"/>
      <c r="U152" s="1221"/>
      <c r="V152" s="1226"/>
      <c r="W152" s="100"/>
      <c r="AC152" s="150"/>
      <c r="AD152" s="150"/>
      <c r="AE152" s="150"/>
      <c r="AF152" s="150"/>
      <c r="AG152" s="150"/>
      <c r="AH152" s="150"/>
    </row>
    <row r="153" spans="1:34" s="178" customFormat="1" ht="35.25" customHeight="1" thickBot="1">
      <c r="A153" s="174"/>
      <c r="B153" s="180"/>
      <c r="C153" s="1227" t="s">
        <v>207</v>
      </c>
      <c r="D153" s="1227"/>
      <c r="E153" s="1227"/>
      <c r="F153" s="1227"/>
      <c r="G153" s="1227"/>
      <c r="H153" s="1227"/>
      <c r="I153" s="1227"/>
      <c r="J153" s="1227"/>
      <c r="K153" s="181"/>
      <c r="L153" s="181"/>
      <c r="M153" s="181"/>
      <c r="N153" s="181"/>
      <c r="O153" s="181"/>
      <c r="P153" s="181"/>
      <c r="Q153" s="181"/>
      <c r="R153" s="181"/>
      <c r="S153" s="181"/>
      <c r="T153" s="181"/>
      <c r="U153" s="181"/>
      <c r="V153" s="182"/>
      <c r="W153" s="183"/>
    </row>
    <row r="154" spans="1:34" s="178" customFormat="1" ht="24" customHeight="1">
      <c r="A154" s="174"/>
      <c r="B154" s="20" t="s">
        <v>208</v>
      </c>
      <c r="C154" s="20"/>
      <c r="D154" s="20"/>
      <c r="E154" s="20"/>
      <c r="F154" s="20"/>
      <c r="H154" s="184"/>
      <c r="I154" s="156"/>
      <c r="J154" s="156"/>
      <c r="K154" s="156"/>
      <c r="L154" s="156"/>
      <c r="M154" s="156"/>
      <c r="N154" s="156"/>
      <c r="O154" s="185"/>
      <c r="P154" s="156"/>
      <c r="Q154" s="156"/>
      <c r="R154" s="156"/>
      <c r="S154" s="156"/>
      <c r="T154" s="156"/>
      <c r="U154" s="156"/>
      <c r="V154" s="156"/>
      <c r="W154" s="99"/>
    </row>
    <row r="155" spans="1:34" s="178" customFormat="1" ht="27" customHeight="1">
      <c r="A155" s="174"/>
      <c r="B155" s="1228"/>
      <c r="C155" s="1229"/>
      <c r="D155" s="1229"/>
      <c r="E155" s="1229"/>
      <c r="F155" s="1229"/>
      <c r="G155" s="1229"/>
      <c r="H155" s="1229"/>
      <c r="I155" s="1229"/>
      <c r="J155" s="1229"/>
      <c r="K155" s="1229"/>
      <c r="L155" s="1229"/>
      <c r="M155" s="1229"/>
      <c r="N155" s="1229"/>
      <c r="O155" s="1229"/>
      <c r="P155" s="1229"/>
      <c r="Q155" s="1229"/>
      <c r="R155" s="1229"/>
      <c r="S155" s="1229"/>
      <c r="T155" s="1229"/>
      <c r="U155" s="1229"/>
      <c r="V155" s="1230"/>
      <c r="W155" s="99"/>
    </row>
    <row r="156" spans="1:34" s="178" customFormat="1" ht="9" customHeight="1">
      <c r="A156" s="174"/>
      <c r="B156" s="156"/>
      <c r="C156" s="156"/>
      <c r="D156" s="156"/>
      <c r="E156" s="156"/>
      <c r="F156" s="156"/>
      <c r="G156" s="156"/>
      <c r="H156" s="156"/>
      <c r="I156" s="99"/>
      <c r="J156" s="20"/>
      <c r="K156" s="20"/>
      <c r="L156" s="20"/>
      <c r="M156" s="20"/>
      <c r="N156" s="20"/>
      <c r="O156" s="156"/>
      <c r="P156" s="156"/>
      <c r="Q156" s="156"/>
      <c r="R156" s="156"/>
      <c r="S156" s="156"/>
      <c r="T156" s="156"/>
      <c r="U156" s="156"/>
      <c r="V156" s="156"/>
      <c r="W156" s="99"/>
    </row>
    <row r="157" spans="1:34" s="150" customFormat="1" ht="24.75" customHeight="1">
      <c r="A157" s="164" t="s">
        <v>483</v>
      </c>
      <c r="L157" s="186"/>
      <c r="M157" s="187"/>
      <c r="N157" s="187"/>
      <c r="O157" s="187"/>
      <c r="R157" s="187"/>
      <c r="S157" s="187"/>
    </row>
    <row r="158" spans="1:34" s="150" customFormat="1" ht="56.25" customHeight="1">
      <c r="A158" s="30"/>
      <c r="B158" s="1211" t="s">
        <v>547</v>
      </c>
      <c r="C158" s="1211"/>
      <c r="D158" s="1211"/>
      <c r="E158" s="1211"/>
      <c r="F158" s="1211"/>
      <c r="G158" s="1211"/>
      <c r="H158" s="1211"/>
      <c r="I158" s="1211"/>
      <c r="J158" s="1211"/>
      <c r="K158" s="1211"/>
      <c r="L158" s="1211"/>
      <c r="M158" s="1211"/>
      <c r="N158" s="1211"/>
      <c r="O158" s="1211"/>
      <c r="P158" s="1211"/>
      <c r="Q158" s="1211"/>
      <c r="R158" s="1211"/>
      <c r="S158" s="1211"/>
      <c r="T158" s="1211"/>
      <c r="U158" s="1211"/>
      <c r="V158" s="188"/>
    </row>
    <row r="159" spans="1:34" s="59" customFormat="1" ht="21.75" customHeight="1">
      <c r="B159" s="1005" t="s">
        <v>209</v>
      </c>
      <c r="C159" s="1212"/>
      <c r="D159" s="1212"/>
      <c r="E159" s="1212"/>
      <c r="F159" s="1212"/>
      <c r="G159" s="1212"/>
      <c r="H159" s="1212"/>
      <c r="I159" s="1212"/>
      <c r="J159" s="1212"/>
      <c r="K159" s="1212"/>
      <c r="L159" s="1212"/>
      <c r="M159" s="1006"/>
      <c r="N159" s="1213" t="s">
        <v>210</v>
      </c>
      <c r="O159" s="1214"/>
      <c r="P159" s="1122"/>
      <c r="Q159" s="1005" t="s">
        <v>211</v>
      </c>
      <c r="R159" s="1212"/>
      <c r="S159" s="1212"/>
      <c r="T159" s="1212"/>
      <c r="U159" s="1006"/>
    </row>
    <row r="160" spans="1:34" s="59" customFormat="1" ht="28.5" customHeight="1">
      <c r="B160" s="1005" t="s">
        <v>212</v>
      </c>
      <c r="C160" s="1006"/>
      <c r="D160" s="1005" t="s">
        <v>110</v>
      </c>
      <c r="E160" s="1212"/>
      <c r="F160" s="1212"/>
      <c r="G160" s="1006"/>
      <c r="H160" s="1005" t="s">
        <v>213</v>
      </c>
      <c r="I160" s="1212"/>
      <c r="J160" s="1212"/>
      <c r="K160" s="1212"/>
      <c r="L160" s="1212"/>
      <c r="M160" s="1006"/>
      <c r="N160" s="1215" t="s">
        <v>214</v>
      </c>
      <c r="O160" s="1216"/>
      <c r="P160" s="1217"/>
      <c r="Q160" s="147" t="s">
        <v>215</v>
      </c>
      <c r="R160" s="147" t="s">
        <v>216</v>
      </c>
      <c r="S160" s="147" t="s">
        <v>217</v>
      </c>
      <c r="T160" s="147" t="s">
        <v>218</v>
      </c>
      <c r="U160" s="147" t="s">
        <v>219</v>
      </c>
    </row>
    <row r="161" spans="2:25" s="59" customFormat="1" ht="30.75" customHeight="1">
      <c r="B161" s="1206"/>
      <c r="C161" s="1207"/>
      <c r="D161" s="1208"/>
      <c r="E161" s="1209"/>
      <c r="F161" s="1209"/>
      <c r="G161" s="1210"/>
      <c r="H161" s="1196"/>
      <c r="I161" s="1197"/>
      <c r="J161" s="1197"/>
      <c r="K161" s="1197"/>
      <c r="L161" s="1197"/>
      <c r="M161" s="1198"/>
      <c r="N161" s="1205"/>
      <c r="O161" s="1205"/>
      <c r="P161" s="189"/>
      <c r="Q161" s="132"/>
      <c r="R161" s="132"/>
      <c r="S161" s="132"/>
      <c r="T161" s="132"/>
      <c r="U161" s="132"/>
    </row>
    <row r="162" spans="2:25" s="59" customFormat="1" ht="30.75" customHeight="1">
      <c r="B162" s="1194"/>
      <c r="C162" s="1195"/>
      <c r="D162" s="1196"/>
      <c r="E162" s="1197"/>
      <c r="F162" s="1197"/>
      <c r="G162" s="1198"/>
      <c r="H162" s="1196"/>
      <c r="I162" s="1197"/>
      <c r="J162" s="1197"/>
      <c r="K162" s="1197"/>
      <c r="L162" s="1197"/>
      <c r="M162" s="1198"/>
      <c r="N162" s="1205"/>
      <c r="O162" s="1205"/>
      <c r="P162" s="190"/>
      <c r="Q162" s="132"/>
      <c r="R162" s="132"/>
      <c r="S162" s="132"/>
      <c r="T162" s="132"/>
      <c r="U162" s="132"/>
    </row>
    <row r="163" spans="2:25" s="59" customFormat="1" ht="30.75" customHeight="1">
      <c r="B163" s="1194"/>
      <c r="C163" s="1195"/>
      <c r="D163" s="1196"/>
      <c r="E163" s="1197"/>
      <c r="F163" s="1197"/>
      <c r="G163" s="1198"/>
      <c r="H163" s="1196"/>
      <c r="I163" s="1197"/>
      <c r="J163" s="1197"/>
      <c r="K163" s="1197"/>
      <c r="L163" s="1197"/>
      <c r="M163" s="1198"/>
      <c r="N163" s="1205"/>
      <c r="O163" s="1205"/>
      <c r="P163" s="190"/>
      <c r="Q163" s="132"/>
      <c r="R163" s="132"/>
      <c r="S163" s="132"/>
      <c r="T163" s="132"/>
      <c r="U163" s="132"/>
    </row>
    <row r="164" spans="2:25" s="59" customFormat="1" ht="30.75" customHeight="1">
      <c r="B164" s="1194"/>
      <c r="C164" s="1195"/>
      <c r="D164" s="1196"/>
      <c r="E164" s="1197"/>
      <c r="F164" s="1197"/>
      <c r="G164" s="1198"/>
      <c r="H164" s="1196"/>
      <c r="I164" s="1197"/>
      <c r="J164" s="1197"/>
      <c r="K164" s="1197"/>
      <c r="L164" s="1197"/>
      <c r="M164" s="1198"/>
      <c r="N164" s="1205"/>
      <c r="O164" s="1205"/>
      <c r="P164" s="190"/>
      <c r="Q164" s="132"/>
      <c r="R164" s="132"/>
      <c r="S164" s="132"/>
      <c r="T164" s="132"/>
      <c r="U164" s="132"/>
    </row>
    <row r="165" spans="2:25" s="59" customFormat="1" ht="30.75" customHeight="1">
      <c r="B165" s="1194"/>
      <c r="C165" s="1195"/>
      <c r="D165" s="1196"/>
      <c r="E165" s="1197"/>
      <c r="F165" s="1197"/>
      <c r="G165" s="1198"/>
      <c r="H165" s="1196"/>
      <c r="I165" s="1197"/>
      <c r="J165" s="1197"/>
      <c r="K165" s="1197"/>
      <c r="L165" s="1197"/>
      <c r="M165" s="1198"/>
      <c r="N165" s="1204"/>
      <c r="O165" s="1204"/>
      <c r="P165" s="190"/>
      <c r="Q165" s="132"/>
      <c r="R165" s="132"/>
      <c r="S165" s="132"/>
      <c r="T165" s="132"/>
      <c r="U165" s="132"/>
    </row>
    <row r="166" spans="2:25" s="59" customFormat="1" ht="30.75" customHeight="1">
      <c r="B166" s="1194"/>
      <c r="C166" s="1195"/>
      <c r="D166" s="1196"/>
      <c r="E166" s="1197"/>
      <c r="F166" s="1197"/>
      <c r="G166" s="1198"/>
      <c r="H166" s="1196"/>
      <c r="I166" s="1197"/>
      <c r="J166" s="1197"/>
      <c r="K166" s="1197"/>
      <c r="L166" s="1197"/>
      <c r="M166" s="1198"/>
      <c r="N166" s="1199"/>
      <c r="O166" s="1199"/>
      <c r="P166" s="190"/>
      <c r="Q166" s="132"/>
      <c r="R166" s="132"/>
      <c r="S166" s="132"/>
      <c r="T166" s="132"/>
      <c r="U166" s="132"/>
    </row>
    <row r="167" spans="2:25" s="59" customFormat="1" ht="30.75" customHeight="1">
      <c r="B167" s="1194"/>
      <c r="C167" s="1195"/>
      <c r="D167" s="1196"/>
      <c r="E167" s="1197"/>
      <c r="F167" s="1197"/>
      <c r="G167" s="1198"/>
      <c r="H167" s="1196"/>
      <c r="I167" s="1197"/>
      <c r="J167" s="1197"/>
      <c r="K167" s="1197"/>
      <c r="L167" s="1197"/>
      <c r="M167" s="1198"/>
      <c r="N167" s="1199"/>
      <c r="O167" s="1199"/>
      <c r="P167" s="190"/>
      <c r="Q167" s="132"/>
      <c r="R167" s="132"/>
      <c r="S167" s="132"/>
      <c r="T167" s="132"/>
      <c r="U167" s="132"/>
    </row>
    <row r="168" spans="2:25" s="59" customFormat="1" ht="30.75" customHeight="1">
      <c r="B168" s="1194"/>
      <c r="C168" s="1195"/>
      <c r="D168" s="1196"/>
      <c r="E168" s="1197"/>
      <c r="F168" s="1197"/>
      <c r="G168" s="1198"/>
      <c r="H168" s="1196"/>
      <c r="I168" s="1197"/>
      <c r="J168" s="1197"/>
      <c r="K168" s="1197"/>
      <c r="L168" s="1197"/>
      <c r="M168" s="1198"/>
      <c r="N168" s="1199"/>
      <c r="O168" s="1199"/>
      <c r="P168" s="190"/>
      <c r="Q168" s="132"/>
      <c r="R168" s="132"/>
      <c r="S168" s="132"/>
      <c r="T168" s="132"/>
      <c r="U168" s="132"/>
    </row>
    <row r="169" spans="2:25" s="59" customFormat="1" ht="30.75" customHeight="1">
      <c r="B169" s="1194"/>
      <c r="C169" s="1195"/>
      <c r="D169" s="1196"/>
      <c r="E169" s="1197"/>
      <c r="F169" s="1197"/>
      <c r="G169" s="1198"/>
      <c r="H169" s="1196"/>
      <c r="I169" s="1197"/>
      <c r="J169" s="1197"/>
      <c r="K169" s="1197"/>
      <c r="L169" s="1197"/>
      <c r="M169" s="1198"/>
      <c r="N169" s="1199"/>
      <c r="O169" s="1199"/>
      <c r="P169" s="190"/>
      <c r="Q169" s="132"/>
      <c r="R169" s="132"/>
      <c r="S169" s="132"/>
      <c r="T169" s="132"/>
      <c r="U169" s="132"/>
    </row>
    <row r="170" spans="2:25" s="59" customFormat="1" ht="25.5" customHeight="1">
      <c r="B170" s="1194"/>
      <c r="C170" s="1195"/>
      <c r="D170" s="1196"/>
      <c r="E170" s="1197"/>
      <c r="F170" s="1197"/>
      <c r="G170" s="1198"/>
      <c r="H170" s="1196"/>
      <c r="I170" s="1197"/>
      <c r="J170" s="1197"/>
      <c r="K170" s="1197"/>
      <c r="L170" s="1197"/>
      <c r="M170" s="1198"/>
      <c r="N170" s="1199"/>
      <c r="O170" s="1199"/>
      <c r="P170" s="190"/>
      <c r="Q170" s="132"/>
      <c r="R170" s="132"/>
      <c r="S170" s="132"/>
      <c r="T170" s="132"/>
      <c r="U170" s="132"/>
    </row>
    <row r="171" spans="2:25" s="59" customFormat="1" ht="25.5" customHeight="1">
      <c r="B171" s="1194"/>
      <c r="C171" s="1195"/>
      <c r="D171" s="1196"/>
      <c r="E171" s="1197"/>
      <c r="F171" s="1197"/>
      <c r="G171" s="1198"/>
      <c r="H171" s="1196"/>
      <c r="I171" s="1197"/>
      <c r="J171" s="1197"/>
      <c r="K171" s="1197"/>
      <c r="L171" s="1197"/>
      <c r="M171" s="1198"/>
      <c r="N171" s="1199"/>
      <c r="O171" s="1199"/>
      <c r="P171" s="190"/>
      <c r="Q171" s="132"/>
      <c r="R171" s="132"/>
      <c r="S171" s="132"/>
      <c r="T171" s="132"/>
      <c r="U171" s="132"/>
    </row>
    <row r="172" spans="2:25" s="59" customFormat="1" ht="21.75" customHeight="1">
      <c r="B172" s="1200"/>
      <c r="C172" s="1201"/>
      <c r="D172" s="1202" t="s">
        <v>196</v>
      </c>
      <c r="E172" s="1202"/>
      <c r="F172" s="1202"/>
      <c r="G172" s="1202"/>
      <c r="H172" s="1202"/>
      <c r="I172" s="1202"/>
      <c r="J172" s="1202"/>
      <c r="K172" s="1202"/>
      <c r="L172" s="1202"/>
      <c r="M172" s="1202"/>
      <c r="N172" s="1203"/>
      <c r="O172" s="1203"/>
      <c r="P172" s="166"/>
      <c r="Q172" s="166"/>
      <c r="R172" s="166"/>
      <c r="S172" s="166"/>
      <c r="T172" s="166"/>
      <c r="U172" s="191"/>
      <c r="Y172" s="59" t="s">
        <v>197</v>
      </c>
    </row>
    <row r="173" spans="2:25" s="59" customFormat="1" ht="12.75" customHeight="1">
      <c r="B173" s="12"/>
      <c r="C173" s="12"/>
      <c r="D173" s="192"/>
      <c r="E173" s="192"/>
      <c r="F173" s="192"/>
      <c r="G173" s="192"/>
      <c r="H173" s="192"/>
      <c r="I173" s="192"/>
      <c r="J173" s="192"/>
      <c r="K173" s="192"/>
      <c r="L173" s="192"/>
      <c r="M173" s="192"/>
      <c r="N173" s="3"/>
      <c r="O173" s="3"/>
      <c r="P173" s="3"/>
      <c r="Q173" s="3"/>
      <c r="R173" s="3"/>
      <c r="S173" s="3"/>
      <c r="T173" s="3"/>
    </row>
    <row r="174" spans="2:25" s="59" customFormat="1" ht="26.25" customHeight="1">
      <c r="B174" s="1189" t="s">
        <v>220</v>
      </c>
      <c r="C174" s="1189"/>
      <c r="D174" s="1189"/>
      <c r="E174" s="1189"/>
      <c r="F174" s="1189"/>
      <c r="G174" s="1189"/>
      <c r="H174" s="113"/>
      <c r="I174" s="132"/>
      <c r="J174" s="1190" t="s">
        <v>221</v>
      </c>
      <c r="K174" s="1191"/>
      <c r="L174" s="1192"/>
      <c r="M174" s="193"/>
      <c r="N174" s="194"/>
      <c r="O174" s="195" t="s">
        <v>222</v>
      </c>
      <c r="P174" s="196"/>
      <c r="Q174" s="196"/>
      <c r="R174" s="193"/>
      <c r="S174" s="1191" t="s">
        <v>223</v>
      </c>
      <c r="T174" s="1191"/>
      <c r="U174" s="1191"/>
      <c r="V174" s="1191"/>
      <c r="W174" s="1191"/>
    </row>
    <row r="175" spans="2:25" s="59" customFormat="1" ht="40.5" customHeight="1">
      <c r="B175" s="1193" t="s">
        <v>224</v>
      </c>
      <c r="C175" s="1193"/>
      <c r="D175" s="1193"/>
      <c r="E175" s="1193"/>
      <c r="F175" s="1193"/>
      <c r="G175" s="1193"/>
      <c r="H175" s="1193"/>
      <c r="I175" s="1193"/>
      <c r="J175" s="1193"/>
      <c r="K175" s="1193"/>
      <c r="L175" s="1193"/>
      <c r="M175" s="1193"/>
      <c r="N175" s="1193"/>
      <c r="O175" s="1193"/>
      <c r="P175" s="1193"/>
      <c r="Q175" s="1193"/>
      <c r="R175" s="1193"/>
      <c r="S175" s="1193"/>
      <c r="T175" s="1193"/>
      <c r="U175" s="1193"/>
      <c r="V175" s="1193"/>
      <c r="W175" s="197"/>
    </row>
    <row r="176" spans="2:25" s="59" customFormat="1" ht="13.5" customHeight="1">
      <c r="B176" s="94"/>
      <c r="C176" s="94"/>
      <c r="D176" s="94"/>
      <c r="E176" s="94"/>
      <c r="F176" s="94"/>
      <c r="G176" s="94"/>
      <c r="H176" s="94"/>
      <c r="I176" s="94"/>
      <c r="J176" s="94"/>
      <c r="K176" s="94"/>
      <c r="L176" s="94"/>
      <c r="M176" s="94"/>
      <c r="N176" s="94"/>
      <c r="O176" s="94"/>
      <c r="P176" s="94"/>
      <c r="Q176" s="94"/>
      <c r="R176" s="94"/>
      <c r="S176" s="94"/>
      <c r="T176" s="94"/>
      <c r="U176" s="94"/>
      <c r="V176" s="94"/>
      <c r="W176" s="197"/>
    </row>
  </sheetData>
  <dataConsolidate/>
  <mergeCells count="297">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34:E34"/>
    <mergeCell ref="F34:G34"/>
    <mergeCell ref="I34:L34"/>
    <mergeCell ref="C35:E35"/>
    <mergeCell ref="F35:G35"/>
    <mergeCell ref="I35:L35"/>
    <mergeCell ref="C31:E31"/>
    <mergeCell ref="F31:H31"/>
    <mergeCell ref="I31:L31"/>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67:C67"/>
    <mergeCell ref="D67:J67"/>
    <mergeCell ref="K67:V67"/>
    <mergeCell ref="B68:B89"/>
    <mergeCell ref="D68:J68"/>
    <mergeCell ref="D69:J69"/>
    <mergeCell ref="D70:J70"/>
    <mergeCell ref="K70:V70"/>
    <mergeCell ref="C86:C88"/>
    <mergeCell ref="D86:J86"/>
    <mergeCell ref="D87:J87"/>
    <mergeCell ref="K87:V87"/>
    <mergeCell ref="D88:J88"/>
    <mergeCell ref="K88:V88"/>
    <mergeCell ref="D74:J74"/>
    <mergeCell ref="D75:J75"/>
    <mergeCell ref="D76:J76"/>
    <mergeCell ref="K76:V76"/>
    <mergeCell ref="D81:J81"/>
    <mergeCell ref="D82:J82"/>
    <mergeCell ref="K82:V82"/>
    <mergeCell ref="D83:J83"/>
    <mergeCell ref="K83:V83"/>
    <mergeCell ref="D84:J84"/>
    <mergeCell ref="Q103:V103"/>
    <mergeCell ref="B105:W105"/>
    <mergeCell ref="C106:L106"/>
    <mergeCell ref="N106:V106"/>
    <mergeCell ref="C107:L107"/>
    <mergeCell ref="C108:L108"/>
    <mergeCell ref="Q108:V108"/>
    <mergeCell ref="D89:J89"/>
    <mergeCell ref="K89:V89"/>
    <mergeCell ref="B90:J90"/>
    <mergeCell ref="N94:W94"/>
    <mergeCell ref="Q95:V95"/>
    <mergeCell ref="Q98:V98"/>
    <mergeCell ref="D85:J85"/>
    <mergeCell ref="C81:C85"/>
    <mergeCell ref="C109:L109"/>
    <mergeCell ref="B113:D114"/>
    <mergeCell ref="E113:J114"/>
    <mergeCell ref="K113:V113"/>
    <mergeCell ref="B115:B124"/>
    <mergeCell ref="C115:D119"/>
    <mergeCell ref="E115:J115"/>
    <mergeCell ref="E116:J116"/>
    <mergeCell ref="E117:J117"/>
    <mergeCell ref="E118:J118"/>
    <mergeCell ref="E119:J119"/>
    <mergeCell ref="C120:D120"/>
    <mergeCell ref="E120:J120"/>
    <mergeCell ref="K120:V120"/>
    <mergeCell ref="C121:D124"/>
    <mergeCell ref="E121:J121"/>
    <mergeCell ref="K121:V121"/>
    <mergeCell ref="E122:J122"/>
    <mergeCell ref="K122:V122"/>
    <mergeCell ref="E123:J123"/>
    <mergeCell ref="K123:V123"/>
    <mergeCell ref="E124:J124"/>
    <mergeCell ref="K124:V124"/>
    <mergeCell ref="B125:B129"/>
    <mergeCell ref="C125:D129"/>
    <mergeCell ref="E125:J125"/>
    <mergeCell ref="E126:J126"/>
    <mergeCell ref="E127:J127"/>
    <mergeCell ref="E128:J128"/>
    <mergeCell ref="E129:J129"/>
    <mergeCell ref="B130:D131"/>
    <mergeCell ref="E130:J131"/>
    <mergeCell ref="C138:D138"/>
    <mergeCell ref="E138:J138"/>
    <mergeCell ref="B140:C141"/>
    <mergeCell ref="D140:I141"/>
    <mergeCell ref="J140:U140"/>
    <mergeCell ref="K130:V130"/>
    <mergeCell ref="B132:B138"/>
    <mergeCell ref="C132:D137"/>
    <mergeCell ref="E132:J132"/>
    <mergeCell ref="E133:J133"/>
    <mergeCell ref="E134:J134"/>
    <mergeCell ref="E135:J135"/>
    <mergeCell ref="E136:J136"/>
    <mergeCell ref="V140:V141"/>
    <mergeCell ref="E137:V137"/>
    <mergeCell ref="B147:C147"/>
    <mergeCell ref="D147:J147"/>
    <mergeCell ref="B148:C148"/>
    <mergeCell ref="D148:I148"/>
    <mergeCell ref="B149:W149"/>
    <mergeCell ref="B151:F151"/>
    <mergeCell ref="O151:T151"/>
    <mergeCell ref="B142:C146"/>
    <mergeCell ref="D142:I142"/>
    <mergeCell ref="D143:I143"/>
    <mergeCell ref="D144:I144"/>
    <mergeCell ref="D145:I145"/>
    <mergeCell ref="D146:I146"/>
    <mergeCell ref="B158:U158"/>
    <mergeCell ref="B159:M159"/>
    <mergeCell ref="N159:P159"/>
    <mergeCell ref="Q159:U159"/>
    <mergeCell ref="B160:C160"/>
    <mergeCell ref="D160:G160"/>
    <mergeCell ref="H160:M160"/>
    <mergeCell ref="N160:P160"/>
    <mergeCell ref="B152:F152"/>
    <mergeCell ref="G152:J152"/>
    <mergeCell ref="K152:P152"/>
    <mergeCell ref="Q152:V152"/>
    <mergeCell ref="C153:J153"/>
    <mergeCell ref="B155:V155"/>
    <mergeCell ref="B163:C163"/>
    <mergeCell ref="D163:G163"/>
    <mergeCell ref="H163:M163"/>
    <mergeCell ref="N163:O163"/>
    <mergeCell ref="B164:C164"/>
    <mergeCell ref="D164:G164"/>
    <mergeCell ref="H164:M164"/>
    <mergeCell ref="N164:O164"/>
    <mergeCell ref="B161:C161"/>
    <mergeCell ref="D161:G161"/>
    <mergeCell ref="H161:M161"/>
    <mergeCell ref="N161:O161"/>
    <mergeCell ref="B162:C162"/>
    <mergeCell ref="D162:G162"/>
    <mergeCell ref="H162:M162"/>
    <mergeCell ref="N162:O162"/>
    <mergeCell ref="D167:G167"/>
    <mergeCell ref="H167:M167"/>
    <mergeCell ref="N167:O167"/>
    <mergeCell ref="B168:C168"/>
    <mergeCell ref="D168:G168"/>
    <mergeCell ref="H168:M168"/>
    <mergeCell ref="N168:O168"/>
    <mergeCell ref="B165:C165"/>
    <mergeCell ref="D165:G165"/>
    <mergeCell ref="H165:M165"/>
    <mergeCell ref="N165:O165"/>
    <mergeCell ref="B166:C166"/>
    <mergeCell ref="D166:G166"/>
    <mergeCell ref="H166:M166"/>
    <mergeCell ref="N166:O166"/>
    <mergeCell ref="N35:V37"/>
    <mergeCell ref="N38:T39"/>
    <mergeCell ref="N40:R40"/>
    <mergeCell ref="S40:V40"/>
    <mergeCell ref="B174:G174"/>
    <mergeCell ref="J174:L174"/>
    <mergeCell ref="S174:W174"/>
    <mergeCell ref="B175:V175"/>
    <mergeCell ref="B171:C171"/>
    <mergeCell ref="D171:G171"/>
    <mergeCell ref="H171:M171"/>
    <mergeCell ref="N171:O171"/>
    <mergeCell ref="B172:C172"/>
    <mergeCell ref="D172:M172"/>
    <mergeCell ref="N172:O172"/>
    <mergeCell ref="B169:C169"/>
    <mergeCell ref="D169:G169"/>
    <mergeCell ref="H169:M169"/>
    <mergeCell ref="N169:O169"/>
    <mergeCell ref="B170:C170"/>
    <mergeCell ref="D170:G170"/>
    <mergeCell ref="H170:M170"/>
    <mergeCell ref="N170:O170"/>
    <mergeCell ref="B167:C167"/>
    <mergeCell ref="D71:J71"/>
    <mergeCell ref="D72:J72"/>
    <mergeCell ref="D73:J73"/>
    <mergeCell ref="C68:C73"/>
    <mergeCell ref="D77:J77"/>
    <mergeCell ref="D78:J78"/>
    <mergeCell ref="D79:J79"/>
    <mergeCell ref="D80:J80"/>
    <mergeCell ref="C74:C80"/>
  </mergeCells>
  <phoneticPr fontId="4"/>
  <dataValidations count="13">
    <dataValidation type="list" allowBlank="1" showInputMessage="1" showErrorMessage="1" sqref="Q152:V152">
      <formula1>E.高度な保全活動</formula1>
    </dataValidation>
    <dataValidation type="list" allowBlank="1" showInputMessage="1" showErrorMessage="1" sqref="B161:C171">
      <formula1>F.施設</formula1>
    </dataValidation>
    <dataValidation type="list" allowBlank="1" showInputMessage="1" showErrorMessage="1" sqref="G152:J152">
      <formula1>D.農村環境保全活動のテーマ</formula1>
    </dataValidation>
    <dataValidation type="list" allowBlank="1" showInputMessage="1" showErrorMessage="1" sqref="D142:I146">
      <formula1>L.増進活動</formula1>
    </dataValidation>
    <dataValidation type="list" allowBlank="1" showInputMessage="1" showErrorMessage="1" sqref="E132:J136">
      <formula1>K.農村環境保全活動</formula1>
    </dataValidation>
    <dataValidation type="list" allowBlank="1" showInputMessage="1" showErrorMessage="1" sqref="K4 E49 I49 M49 Q49 G51 J51 K115:V119 V38 J53 M53 P53 P51 R174 J142:U146 K125:V129 M51 G53 G55 B93:B95 M93:M95 B97:B99 M97:M98 B101:B104 M101:M103 B106:B109 M106:M108 K90:V90 N151 K138:V138 K132:V136 J148:U148 G151 I174 M174 K65:V66 K68:V69 K71:V75 K77:V81 K84:V86 Q161:U171 JG84:JR85 TC84:TN85 ACY84:ADJ85 AMU84:ANF85 AWQ84:AXB85 BGM84:BGX85 BQI84:BQT85 CAE84:CAP85 CKA84:CKL85 CTW84:CUH85 DDS84:DED85 DNO84:DNZ85 DXK84:DXV85 EHG84:EHR85 ERC84:ERN85 FAY84:FBJ85 FKU84:FLF85 FUQ84:FVB85 GEM84:GEX85 GOI84:GOT85 GYE84:GYP85 HIA84:HIL85 HRW84:HSH85 IBS84:ICD85 ILO84:ILZ85 IVK84:IVV85 JFG84:JFR85 JPC84:JPN85 JYY84:JZJ85 KIU84:KJF85 KSQ84:KTB85 LCM84:LCX85 LMI84:LMT85 LWE84:LWP85 MGA84:MGL85 MPW84:MQH85 MZS84:NAD85 NJO84:NJZ85 NTK84:NTV85 ODG84:ODR85 ONC84:ONN85 OWY84:OXJ85 PGU84:PHF85 PQQ84:PRB85 QAM84:QAX85 QKI84:QKT85 QUE84:QUP85 REA84:REL85 RNW84:ROH85 RXS84:RYD85 SHO84:SHZ85 SRK84:SRV85 TBG84:TBR85 TLC84:TLN85 TUY84:TVJ85 UEU84:UFF85 UOQ84:UPB85 UYM84:UYX85 VII84:VIT85 VSE84:VSP85 WCA84:WCL85 WLW84:WMH85 WVS84:WWD85">
      <formula1>B.○か空白</formula1>
    </dataValidation>
    <dataValidation allowBlank="1" showInputMessage="1" sqref="AF134"/>
    <dataValidation type="whole" operator="greaterThanOrEqual" allowBlank="1" showInputMessage="1" showErrorMessage="1" error="小数点以下を切り捨て、整数で記入してください。" sqref="C8:E13">
      <formula1>0</formula1>
    </dataValidation>
    <dataValidation type="whole" imeMode="off" operator="greaterThanOrEqual" allowBlank="1" showInputMessage="1" showErrorMessage="1" error="小数点以下を切り捨て、整数で入力してください。" sqref="C20:E25 C32:E37">
      <formula1>0</formula1>
    </dataValidation>
    <dataValidation type="decimal" imeMode="off" operator="greaterThanOrEqual" allowBlank="1" showInputMessage="1" showErrorMessage="1" sqref="N161:O171">
      <formula1>0.01</formula1>
    </dataValidation>
    <dataValidation type="list" allowBlank="1" showInputMessage="1" showErrorMessage="1" sqref="D161:G171">
      <formula1>M.長寿命化</formula1>
    </dataValidation>
    <dataValidation type="list" allowBlank="1" showInputMessage="1" showErrorMessage="1" sqref="P161:P171">
      <formula1>G.単位</formula1>
    </dataValidation>
    <dataValidation imeMode="off" allowBlank="1" showInputMessage="1" showErrorMessage="1" sqref="E47:G47 C27 L44:L45 G44:G45 U14:V14 E58 C15 O59:Q59 S58 K58 I59:K59 C39"/>
  </dataValidations>
  <printOptions horizontalCentered="1"/>
  <pageMargins left="0.59055118110236227" right="0.31496062992125984" top="0.74803149606299213" bottom="0.74803149606299213" header="0.31496062992125984" footer="0.31496062992125984"/>
  <pageSetup paperSize="9" scale="93" fitToWidth="0" fitToHeight="0" orientation="portrait" r:id="rId1"/>
  <rowBreaks count="4" manualBreakCount="4">
    <brk id="44" max="22" man="1"/>
    <brk id="95" max="22" man="1"/>
    <brk id="129" max="22" man="1"/>
    <brk id="156"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19"/>
  <sheetViews>
    <sheetView showGridLines="0" view="pageBreakPreview" topLeftCell="A115" zoomScaleNormal="100" zoomScaleSheetLayoutView="100" workbookViewId="0">
      <selection sqref="A1:B1"/>
    </sheetView>
  </sheetViews>
  <sheetFormatPr defaultColWidth="8.625" defaultRowHeight="18" customHeight="1"/>
  <cols>
    <col min="1" max="1" width="3.25" style="30" customWidth="1"/>
    <col min="2" max="2" width="4.625" style="30" customWidth="1"/>
    <col min="3" max="3" width="3.625" style="30" customWidth="1"/>
    <col min="4" max="4" width="4.5" style="30" customWidth="1"/>
    <col min="5" max="5" width="5.875" style="30" customWidth="1"/>
    <col min="6" max="6" width="4.5" style="30" customWidth="1"/>
    <col min="7" max="7" width="6.875" style="30" customWidth="1"/>
    <col min="8" max="8" width="6.75" style="30" customWidth="1"/>
    <col min="9" max="9" width="4.625" style="30" customWidth="1"/>
    <col min="10" max="11" width="4.125" style="30" customWidth="1"/>
    <col min="12" max="12" width="4.625" style="30" customWidth="1"/>
    <col min="13" max="15" width="4.125" style="30" customWidth="1"/>
    <col min="16" max="16" width="3" style="30" customWidth="1"/>
    <col min="17" max="18" width="4.125" style="30" customWidth="1"/>
    <col min="19" max="19" width="6.875" style="30" customWidth="1"/>
    <col min="20" max="20" width="3" style="30" customWidth="1"/>
    <col min="21" max="21" width="4.125" style="30" customWidth="1"/>
    <col min="22" max="22" width="3.375" style="30" customWidth="1"/>
    <col min="23" max="23" width="2.875" style="30" customWidth="1"/>
    <col min="24" max="24" width="4.125" style="30" customWidth="1"/>
    <col min="25" max="25" width="4.5" style="30" customWidth="1"/>
    <col min="26" max="28" width="4.25" style="30" customWidth="1"/>
    <col min="29" max="85" width="4.625" style="30" customWidth="1"/>
    <col min="86" max="16384" width="8.625" style="30"/>
  </cols>
  <sheetData>
    <row r="1" spans="1:81" ht="22.5" customHeight="1">
      <c r="A1" s="198" t="s">
        <v>225</v>
      </c>
      <c r="B1"/>
      <c r="C1"/>
      <c r="D1"/>
      <c r="E1"/>
      <c r="F1"/>
      <c r="G1"/>
      <c r="H1"/>
      <c r="I1"/>
      <c r="J1"/>
      <c r="K1"/>
      <c r="L1"/>
      <c r="M1"/>
      <c r="N1"/>
      <c r="O1"/>
      <c r="P1"/>
      <c r="Q1"/>
      <c r="R1"/>
      <c r="S1"/>
      <c r="T1"/>
      <c r="U1"/>
      <c r="V1"/>
      <c r="W1"/>
    </row>
    <row r="2" spans="1:81" s="59" customFormat="1" ht="21" customHeight="1">
      <c r="A2" s="84"/>
      <c r="B2" s="21" t="s">
        <v>523</v>
      </c>
      <c r="C2" s="95"/>
      <c r="D2" s="95"/>
      <c r="E2" s="95"/>
      <c r="F2" s="108"/>
      <c r="G2" s="108"/>
      <c r="H2" s="108"/>
      <c r="I2" s="97"/>
      <c r="J2" s="97"/>
      <c r="K2" s="97"/>
      <c r="L2" s="97"/>
      <c r="M2" s="84"/>
      <c r="N2" s="84"/>
      <c r="O2" s="199"/>
      <c r="P2" s="199"/>
      <c r="Q2" s="199"/>
      <c r="R2" s="199"/>
      <c r="S2" s="199"/>
      <c r="T2" s="199"/>
      <c r="U2" s="199"/>
      <c r="V2" s="84"/>
      <c r="W2" s="84"/>
    </row>
    <row r="3" spans="1:81" s="59" customFormat="1" ht="21" customHeight="1">
      <c r="A3" s="84"/>
      <c r="B3" s="21" t="s">
        <v>226</v>
      </c>
      <c r="C3" s="95"/>
      <c r="D3" s="95"/>
      <c r="E3" s="95"/>
      <c r="F3" s="108"/>
      <c r="G3" s="108"/>
      <c r="H3" s="108"/>
      <c r="I3" s="97"/>
      <c r="J3" s="97"/>
      <c r="K3" s="97"/>
      <c r="L3" s="97"/>
      <c r="M3" s="84"/>
      <c r="N3" s="84"/>
      <c r="O3" s="199"/>
      <c r="P3" s="199"/>
      <c r="Q3" s="199"/>
      <c r="R3" s="199"/>
      <c r="S3" s="199"/>
      <c r="T3" s="199"/>
      <c r="U3" s="199"/>
      <c r="V3" s="84"/>
      <c r="W3" s="84"/>
    </row>
    <row r="4" spans="1:81" ht="21" customHeight="1">
      <c r="A4" s="40" t="s">
        <v>227</v>
      </c>
      <c r="C4" s="87"/>
      <c r="D4" s="87"/>
      <c r="E4" s="87"/>
      <c r="G4" s="69"/>
      <c r="H4" s="69"/>
      <c r="I4" s="69"/>
      <c r="J4" s="69"/>
      <c r="K4" s="69"/>
      <c r="L4" s="69"/>
      <c r="R4" s="55"/>
    </row>
    <row r="5" spans="1:81" s="59" customFormat="1" ht="24.75" customHeight="1">
      <c r="A5" s="14"/>
      <c r="B5" s="89" t="s">
        <v>64</v>
      </c>
      <c r="C5" s="1441" t="s">
        <v>65</v>
      </c>
      <c r="D5" s="1442"/>
      <c r="E5" s="1443"/>
      <c r="F5" s="1128" t="s">
        <v>66</v>
      </c>
      <c r="G5" s="1444"/>
      <c r="H5" s="1129"/>
      <c r="I5" s="1128" t="s">
        <v>67</v>
      </c>
      <c r="J5" s="1444"/>
      <c r="K5" s="1444"/>
      <c r="L5" s="1129"/>
      <c r="N5" s="1474" t="s">
        <v>228</v>
      </c>
      <c r="O5" s="1475"/>
      <c r="P5" s="1475"/>
      <c r="Q5" s="1475"/>
      <c r="R5" s="1475"/>
      <c r="S5" s="1475"/>
      <c r="T5" s="1475"/>
      <c r="U5" s="1475"/>
      <c r="V5" s="1475"/>
      <c r="W5" s="1476"/>
      <c r="Z5" s="200"/>
      <c r="AA5" s="201"/>
      <c r="AB5" s="201"/>
      <c r="AC5" s="201"/>
      <c r="AD5" s="201"/>
      <c r="AE5" s="202"/>
      <c r="AF5" s="202"/>
      <c r="AG5" s="202"/>
      <c r="AH5" s="202"/>
    </row>
    <row r="6" spans="1:81" s="59" customFormat="1" ht="12" customHeight="1">
      <c r="A6" s="90"/>
      <c r="B6" s="1357" t="s">
        <v>35</v>
      </c>
      <c r="C6" s="1437"/>
      <c r="D6" s="1437"/>
      <c r="E6" s="1437"/>
      <c r="F6" s="1359"/>
      <c r="G6" s="1360"/>
      <c r="H6" s="91"/>
      <c r="I6" s="1361">
        <f t="shared" ref="I6:I11" si="0">INT(C6*F6/10)</f>
        <v>0</v>
      </c>
      <c r="J6" s="1361"/>
      <c r="K6" s="1361"/>
      <c r="L6" s="1361"/>
      <c r="N6" s="1477"/>
      <c r="O6" s="1478"/>
      <c r="P6" s="1478"/>
      <c r="Q6" s="1478"/>
      <c r="R6" s="1478"/>
      <c r="S6" s="1478"/>
      <c r="T6" s="1478"/>
      <c r="U6" s="1478"/>
      <c r="V6" s="1478"/>
      <c r="W6" s="1479"/>
      <c r="Z6" s="200"/>
      <c r="AA6" s="201"/>
      <c r="AB6" s="201"/>
      <c r="AC6" s="201"/>
      <c r="AD6" s="201"/>
      <c r="AE6" s="202"/>
      <c r="AF6" s="202"/>
      <c r="AG6" s="202"/>
      <c r="AH6" s="202"/>
    </row>
    <row r="7" spans="1:81" s="59" customFormat="1" ht="30" customHeight="1">
      <c r="A7" s="90"/>
      <c r="B7" s="1341"/>
      <c r="C7" s="1471">
        <v>0</v>
      </c>
      <c r="D7" s="1472"/>
      <c r="E7" s="1473"/>
      <c r="F7" s="1372"/>
      <c r="G7" s="1373"/>
      <c r="H7" s="203" t="s">
        <v>69</v>
      </c>
      <c r="I7" s="1374">
        <f t="shared" si="0"/>
        <v>0</v>
      </c>
      <c r="J7" s="1375"/>
      <c r="K7" s="1375"/>
      <c r="L7" s="1355"/>
      <c r="N7" s="1477"/>
      <c r="O7" s="1478"/>
      <c r="P7" s="1478"/>
      <c r="Q7" s="1478"/>
      <c r="R7" s="1478"/>
      <c r="S7" s="1478"/>
      <c r="T7" s="1478"/>
      <c r="U7" s="1478"/>
      <c r="V7" s="1478"/>
      <c r="W7" s="1479"/>
      <c r="Z7" s="204"/>
      <c r="AA7" s="204"/>
      <c r="AB7" s="204"/>
      <c r="AC7" s="204"/>
      <c r="AD7" s="204"/>
      <c r="AE7" s="204"/>
      <c r="AF7" s="204"/>
      <c r="AG7" s="204"/>
      <c r="AH7" s="204"/>
    </row>
    <row r="8" spans="1:81" s="59" customFormat="1" ht="12" customHeight="1">
      <c r="A8" s="90"/>
      <c r="B8" s="1357" t="s">
        <v>70</v>
      </c>
      <c r="C8" s="1437"/>
      <c r="D8" s="1437"/>
      <c r="E8" s="1437"/>
      <c r="F8" s="1359"/>
      <c r="G8" s="1360"/>
      <c r="H8" s="91"/>
      <c r="I8" s="1361">
        <f t="shared" si="0"/>
        <v>0</v>
      </c>
      <c r="J8" s="1361"/>
      <c r="K8" s="1361"/>
      <c r="L8" s="1361"/>
      <c r="N8" s="1477"/>
      <c r="O8" s="1478"/>
      <c r="P8" s="1478"/>
      <c r="Q8" s="1478"/>
      <c r="R8" s="1478"/>
      <c r="S8" s="1478"/>
      <c r="T8" s="1478"/>
      <c r="U8" s="1478"/>
      <c r="V8" s="1478"/>
      <c r="W8" s="1479"/>
      <c r="Z8" s="200"/>
      <c r="AA8" s="201"/>
      <c r="AB8" s="201"/>
      <c r="AC8" s="201"/>
      <c r="AD8" s="201"/>
      <c r="AE8" s="202"/>
      <c r="AF8" s="202"/>
      <c r="AG8" s="202"/>
      <c r="AH8" s="202"/>
    </row>
    <row r="9" spans="1:81" s="59" customFormat="1" ht="24.75" customHeight="1">
      <c r="A9" s="90"/>
      <c r="B9" s="1341"/>
      <c r="C9" s="1471">
        <v>0</v>
      </c>
      <c r="D9" s="1472"/>
      <c r="E9" s="1473"/>
      <c r="F9" s="1372"/>
      <c r="G9" s="1373"/>
      <c r="H9" s="203" t="s">
        <v>69</v>
      </c>
      <c r="I9" s="1374">
        <f t="shared" si="0"/>
        <v>0</v>
      </c>
      <c r="J9" s="1375"/>
      <c r="K9" s="1375"/>
      <c r="L9" s="1355"/>
      <c r="N9" s="1477"/>
      <c r="O9" s="1478"/>
      <c r="P9" s="1478"/>
      <c r="Q9" s="1478"/>
      <c r="R9" s="1478"/>
      <c r="S9" s="1478"/>
      <c r="T9" s="1478"/>
      <c r="U9" s="1478"/>
      <c r="V9" s="1478"/>
      <c r="W9" s="1479"/>
      <c r="Z9" s="204"/>
      <c r="AA9" s="204"/>
      <c r="AB9" s="204"/>
      <c r="AC9" s="204"/>
      <c r="AD9" s="204"/>
      <c r="AE9" s="204"/>
      <c r="AF9" s="204"/>
      <c r="AG9" s="204"/>
      <c r="AH9" s="204"/>
      <c r="CC9" s="59">
        <v>0</v>
      </c>
    </row>
    <row r="10" spans="1:81" s="59" customFormat="1" ht="12" customHeight="1">
      <c r="A10" s="90"/>
      <c r="B10" s="1357" t="s">
        <v>72</v>
      </c>
      <c r="C10" s="1437"/>
      <c r="D10" s="1437"/>
      <c r="E10" s="1437"/>
      <c r="F10" s="1359"/>
      <c r="G10" s="1360"/>
      <c r="H10" s="91"/>
      <c r="I10" s="1361">
        <f t="shared" si="0"/>
        <v>0</v>
      </c>
      <c r="J10" s="1361"/>
      <c r="K10" s="1361"/>
      <c r="L10" s="1361"/>
      <c r="N10" s="1477"/>
      <c r="O10" s="1478"/>
      <c r="P10" s="1478"/>
      <c r="Q10" s="1478"/>
      <c r="R10" s="1478"/>
      <c r="S10" s="1478"/>
      <c r="T10" s="1478"/>
      <c r="U10" s="1478"/>
      <c r="V10" s="1478"/>
      <c r="W10" s="1479"/>
      <c r="Z10" s="204"/>
      <c r="AA10" s="204"/>
      <c r="AB10" s="204"/>
      <c r="AC10" s="204"/>
      <c r="AD10" s="204"/>
      <c r="AE10" s="204"/>
      <c r="AF10" s="204"/>
      <c r="AG10" s="204"/>
      <c r="AH10" s="204"/>
    </row>
    <row r="11" spans="1:81" s="59" customFormat="1" ht="24.75" customHeight="1" thickBot="1">
      <c r="A11" s="84"/>
      <c r="B11" s="1340"/>
      <c r="C11" s="1497">
        <v>0</v>
      </c>
      <c r="D11" s="1498"/>
      <c r="E11" s="1499"/>
      <c r="F11" s="1365"/>
      <c r="G11" s="1366"/>
      <c r="H11" s="205" t="s">
        <v>69</v>
      </c>
      <c r="I11" s="1500">
        <f t="shared" si="0"/>
        <v>0</v>
      </c>
      <c r="J11" s="1501"/>
      <c r="K11" s="1501"/>
      <c r="L11" s="1502"/>
      <c r="N11" s="1480"/>
      <c r="O11" s="1481"/>
      <c r="P11" s="1481"/>
      <c r="Q11" s="1481"/>
      <c r="R11" s="1481"/>
      <c r="S11" s="1481"/>
      <c r="T11" s="1481"/>
      <c r="U11" s="1481"/>
      <c r="V11" s="1481"/>
      <c r="W11" s="1482"/>
      <c r="Z11" s="204"/>
      <c r="AA11" s="204"/>
      <c r="AB11" s="204"/>
      <c r="AC11" s="204"/>
      <c r="AD11" s="204"/>
      <c r="AE11" s="204"/>
      <c r="AF11" s="204"/>
      <c r="AG11" s="204"/>
      <c r="AH11" s="204"/>
    </row>
    <row r="12" spans="1:81" s="59" customFormat="1" ht="12" customHeight="1" thickTop="1">
      <c r="A12" s="84"/>
      <c r="B12" s="1483" t="s">
        <v>75</v>
      </c>
      <c r="C12" s="1484">
        <f>INT(SUM(C6,C8,C10))</f>
        <v>0</v>
      </c>
      <c r="D12" s="1485"/>
      <c r="E12" s="1485"/>
      <c r="F12" s="1486"/>
      <c r="G12" s="1487"/>
      <c r="H12" s="1488"/>
      <c r="I12" s="1492">
        <f>SUM(I6,I8,I10)</f>
        <v>0</v>
      </c>
      <c r="J12" s="1492"/>
      <c r="K12" s="1492"/>
      <c r="L12" s="1493"/>
      <c r="N12" s="204"/>
      <c r="O12" s="204"/>
      <c r="P12" s="204"/>
      <c r="Q12" s="204"/>
      <c r="R12" s="204"/>
      <c r="S12" s="204"/>
      <c r="T12" s="204"/>
      <c r="U12" s="204"/>
      <c r="V12" s="204"/>
      <c r="W12" s="84"/>
      <c r="Z12" s="204"/>
      <c r="AA12" s="204"/>
      <c r="AB12" s="204"/>
      <c r="AC12" s="204"/>
      <c r="AD12" s="204"/>
      <c r="AE12" s="204"/>
      <c r="AF12" s="204"/>
      <c r="AG12" s="204"/>
      <c r="AH12" s="204"/>
    </row>
    <row r="13" spans="1:81" s="59" customFormat="1" ht="27" customHeight="1">
      <c r="A13" s="84"/>
      <c r="B13" s="1341"/>
      <c r="C13" s="1494">
        <f>INT(SUM(C7,C9,C11))</f>
        <v>0</v>
      </c>
      <c r="D13" s="1495"/>
      <c r="E13" s="1496"/>
      <c r="F13" s="1489"/>
      <c r="G13" s="1490"/>
      <c r="H13" s="1491"/>
      <c r="I13" s="1374">
        <f>SUM(I7,I9,I11)</f>
        <v>0</v>
      </c>
      <c r="J13" s="1375"/>
      <c r="K13" s="1375"/>
      <c r="L13" s="1355"/>
      <c r="N13" s="204"/>
      <c r="O13" s="204"/>
      <c r="P13" s="204"/>
      <c r="Q13" s="204"/>
      <c r="R13" s="204"/>
      <c r="S13" s="204"/>
      <c r="T13" s="204"/>
      <c r="U13" s="204"/>
      <c r="V13" s="204"/>
      <c r="Z13" s="204"/>
      <c r="AA13" s="204"/>
      <c r="AB13" s="204"/>
      <c r="AC13" s="204"/>
      <c r="AD13" s="204"/>
      <c r="AE13" s="204"/>
      <c r="AF13" s="204"/>
      <c r="AG13" s="204"/>
      <c r="AH13" s="204"/>
    </row>
    <row r="14" spans="1:81" s="59" customFormat="1" ht="11.25" customHeight="1">
      <c r="A14" s="84"/>
      <c r="B14" s="12"/>
      <c r="C14" s="206"/>
      <c r="D14" s="206"/>
      <c r="E14" s="206"/>
      <c r="F14" s="108"/>
      <c r="G14" s="108"/>
      <c r="H14" s="108"/>
      <c r="I14" s="97"/>
      <c r="J14" s="97"/>
      <c r="K14" s="97"/>
      <c r="L14" s="97"/>
    </row>
    <row r="15" spans="1:81" s="59" customFormat="1" ht="23.25" customHeight="1">
      <c r="A15" s="84"/>
      <c r="B15" s="1005" t="s">
        <v>229</v>
      </c>
      <c r="C15" s="1212"/>
      <c r="D15" s="1006"/>
      <c r="E15" s="1005" t="s">
        <v>230</v>
      </c>
      <c r="F15" s="1212"/>
      <c r="G15" s="1212"/>
      <c r="H15" s="1212"/>
      <c r="I15" s="1212"/>
      <c r="J15" s="1212"/>
      <c r="K15" s="1212"/>
      <c r="L15" s="1006"/>
      <c r="N15" s="207"/>
      <c r="O15" s="207"/>
      <c r="P15" s="207"/>
      <c r="Q15" s="207"/>
      <c r="R15" s="207"/>
      <c r="S15" s="207"/>
      <c r="T15" s="207"/>
      <c r="U15" s="207"/>
      <c r="V15" s="207"/>
    </row>
    <row r="16" spans="1:81" s="59" customFormat="1" ht="23.25" customHeight="1">
      <c r="A16" s="84"/>
      <c r="B16" s="1508">
        <v>0</v>
      </c>
      <c r="C16" s="1509"/>
      <c r="D16" s="1510"/>
      <c r="E16" s="1511"/>
      <c r="F16" s="1512"/>
      <c r="G16" s="1512"/>
      <c r="H16" s="1512"/>
      <c r="I16" s="1512"/>
      <c r="J16" s="1512"/>
      <c r="K16" s="1512"/>
      <c r="L16" s="1513"/>
      <c r="N16" s="207"/>
      <c r="O16" s="207"/>
      <c r="P16" s="207"/>
      <c r="Q16" s="207"/>
      <c r="R16" s="207"/>
      <c r="S16" s="207"/>
      <c r="T16" s="207"/>
      <c r="U16" s="207"/>
      <c r="V16" s="207"/>
    </row>
    <row r="17" spans="1:35" s="59" customFormat="1" ht="16.5" customHeight="1">
      <c r="A17" s="84"/>
      <c r="B17" s="12"/>
      <c r="C17" s="206"/>
      <c r="D17" s="206"/>
      <c r="E17" s="206"/>
      <c r="F17" s="108"/>
      <c r="G17" s="108"/>
      <c r="H17" s="108"/>
      <c r="I17" s="97"/>
      <c r="J17" s="97"/>
      <c r="K17" s="97"/>
      <c r="L17" s="97"/>
      <c r="N17" s="158"/>
      <c r="O17" s="158"/>
      <c r="P17" s="158"/>
      <c r="Q17" s="158"/>
      <c r="R17" s="158"/>
      <c r="S17" s="158"/>
      <c r="T17" s="158"/>
      <c r="U17" s="158"/>
      <c r="V17" s="158"/>
    </row>
    <row r="18" spans="1:35" ht="18.75" customHeight="1">
      <c r="A18" s="40" t="s">
        <v>231</v>
      </c>
      <c r="C18" s="69"/>
      <c r="D18" s="69"/>
      <c r="E18" s="69"/>
      <c r="G18" s="69"/>
      <c r="H18" s="69"/>
      <c r="I18" s="69"/>
      <c r="J18" s="69"/>
      <c r="K18" s="69"/>
      <c r="L18" s="69"/>
    </row>
    <row r="19" spans="1:35" ht="16.5" customHeight="1">
      <c r="A19" s="86"/>
      <c r="B19" s="208" t="s">
        <v>232</v>
      </c>
      <c r="C19" s="69"/>
      <c r="D19" s="69"/>
      <c r="E19" s="69"/>
      <c r="G19" s="69"/>
      <c r="H19" s="69"/>
      <c r="I19" s="69"/>
      <c r="J19" s="69"/>
      <c r="K19" s="69"/>
      <c r="L19" s="69"/>
    </row>
    <row r="20" spans="1:35" ht="18.75" customHeight="1">
      <c r="A20" s="86"/>
      <c r="B20" s="358" t="s">
        <v>537</v>
      </c>
      <c r="C20" s="69"/>
      <c r="D20" s="69"/>
      <c r="E20" s="69"/>
      <c r="G20" s="69"/>
      <c r="H20" s="69"/>
      <c r="I20" s="69"/>
      <c r="J20" s="69"/>
      <c r="K20" s="69"/>
      <c r="L20" s="69"/>
      <c r="Q20" s="359" t="s">
        <v>538</v>
      </c>
    </row>
    <row r="21" spans="1:35" ht="21.75" customHeight="1">
      <c r="A21" s="86"/>
      <c r="B21" s="1514" t="s">
        <v>233</v>
      </c>
      <c r="C21" s="1515"/>
      <c r="D21" s="1515"/>
      <c r="E21" s="1515"/>
      <c r="F21" s="1515"/>
      <c r="G21" s="1515"/>
      <c r="H21" s="1515"/>
      <c r="I21" s="1515"/>
      <c r="J21" s="1515"/>
      <c r="K21" s="1516"/>
      <c r="L21" s="1470" t="s">
        <v>548</v>
      </c>
      <c r="M21" s="1470"/>
      <c r="N21" s="1470"/>
      <c r="O21" s="1470"/>
      <c r="P21" s="1470"/>
      <c r="Q21" s="1503" t="s">
        <v>549</v>
      </c>
      <c r="R21" s="1503"/>
      <c r="S21" s="1503"/>
      <c r="T21" s="1503"/>
      <c r="U21" s="1503"/>
    </row>
    <row r="22" spans="1:35" ht="21.75" customHeight="1">
      <c r="A22" s="86"/>
      <c r="B22" s="1504" t="s">
        <v>234</v>
      </c>
      <c r="C22" s="1505"/>
      <c r="D22" s="1505"/>
      <c r="E22" s="1505"/>
      <c r="F22" s="1505"/>
      <c r="G22" s="1505"/>
      <c r="H22" s="1505"/>
      <c r="I22" s="1505"/>
      <c r="J22" s="1505"/>
      <c r="K22" s="1506"/>
      <c r="L22" s="1507"/>
      <c r="M22" s="1507"/>
      <c r="N22" s="1507"/>
      <c r="O22" s="1507"/>
      <c r="P22" s="1507"/>
      <c r="Q22" s="1507"/>
      <c r="R22" s="1507"/>
      <c r="S22" s="1507"/>
      <c r="T22" s="1507"/>
      <c r="U22" s="1507"/>
    </row>
    <row r="23" spans="1:35" ht="21.75" customHeight="1">
      <c r="A23" s="86"/>
      <c r="B23" s="1504" t="s">
        <v>539</v>
      </c>
      <c r="C23" s="1505"/>
      <c r="D23" s="1505"/>
      <c r="E23" s="1505"/>
      <c r="F23" s="1505"/>
      <c r="G23" s="1505"/>
      <c r="H23" s="1505"/>
      <c r="I23" s="1505"/>
      <c r="J23" s="1505"/>
      <c r="K23" s="1506"/>
      <c r="L23" s="1507"/>
      <c r="M23" s="1507"/>
      <c r="N23" s="1507"/>
      <c r="O23" s="1507"/>
      <c r="P23" s="1507"/>
      <c r="Q23" s="1507"/>
      <c r="R23" s="1507"/>
      <c r="S23" s="1507"/>
      <c r="T23" s="1507"/>
      <c r="U23" s="1507"/>
    </row>
    <row r="24" spans="1:35" ht="21.75" customHeight="1">
      <c r="A24" s="86"/>
      <c r="B24" s="1504" t="s">
        <v>235</v>
      </c>
      <c r="C24" s="1505"/>
      <c r="D24" s="1505"/>
      <c r="E24" s="1505"/>
      <c r="F24" s="1505"/>
      <c r="G24" s="1505"/>
      <c r="H24" s="1505"/>
      <c r="I24" s="1505"/>
      <c r="J24" s="1505"/>
      <c r="K24" s="1506"/>
      <c r="L24" s="1507"/>
      <c r="M24" s="1507"/>
      <c r="N24" s="1507"/>
      <c r="O24" s="1507"/>
      <c r="P24" s="1507"/>
      <c r="Q24" s="1507"/>
      <c r="R24" s="1507"/>
      <c r="S24" s="1507"/>
      <c r="T24" s="1507"/>
      <c r="U24" s="1507"/>
    </row>
    <row r="25" spans="1:35" ht="21.75" customHeight="1">
      <c r="A25" s="86"/>
      <c r="B25" s="1504" t="s">
        <v>236</v>
      </c>
      <c r="C25" s="1505"/>
      <c r="D25" s="1505"/>
      <c r="E25" s="1505"/>
      <c r="F25" s="1505"/>
      <c r="G25" s="1505"/>
      <c r="H25" s="1505"/>
      <c r="I25" s="1505"/>
      <c r="J25" s="1505"/>
      <c r="K25" s="1506"/>
      <c r="L25" s="1507"/>
      <c r="M25" s="1507"/>
      <c r="N25" s="1507"/>
      <c r="O25" s="1507"/>
      <c r="P25" s="1507"/>
      <c r="Q25" s="1507"/>
      <c r="R25" s="1507"/>
      <c r="S25" s="1507"/>
      <c r="T25" s="1507"/>
      <c r="U25" s="1507"/>
    </row>
    <row r="26" spans="1:35" ht="21.75" customHeight="1">
      <c r="A26" s="86"/>
      <c r="B26" s="1504" t="s">
        <v>237</v>
      </c>
      <c r="C26" s="1505"/>
      <c r="D26" s="1505"/>
      <c r="E26" s="1505"/>
      <c r="F26" s="1505"/>
      <c r="G26" s="1505"/>
      <c r="H26" s="1505"/>
      <c r="I26" s="1505"/>
      <c r="J26" s="1505"/>
      <c r="K26" s="1506"/>
      <c r="L26" s="1507"/>
      <c r="M26" s="1507"/>
      <c r="N26" s="1507"/>
      <c r="O26" s="1507"/>
      <c r="P26" s="1507"/>
      <c r="Q26" s="1507"/>
      <c r="R26" s="1507"/>
      <c r="S26" s="1507"/>
      <c r="T26" s="1507"/>
      <c r="U26" s="1507"/>
    </row>
    <row r="27" spans="1:35" ht="21.75" customHeight="1">
      <c r="A27" s="86"/>
      <c r="B27" s="1517" t="s">
        <v>477</v>
      </c>
      <c r="C27" s="1518"/>
      <c r="D27" s="1518"/>
      <c r="E27" s="1518"/>
      <c r="F27" s="1518"/>
      <c r="G27" s="1518"/>
      <c r="H27" s="1518"/>
      <c r="I27" s="1518"/>
      <c r="J27" s="1518"/>
      <c r="K27" s="1519"/>
      <c r="L27" s="1507"/>
      <c r="M27" s="1507"/>
      <c r="N27" s="1507"/>
      <c r="O27" s="1507"/>
      <c r="P27" s="1507"/>
      <c r="Q27" s="1507"/>
      <c r="R27" s="1507"/>
      <c r="S27" s="1507"/>
      <c r="T27" s="1507"/>
      <c r="U27" s="1507"/>
    </row>
    <row r="28" spans="1:35" ht="21.75" customHeight="1">
      <c r="A28" s="86"/>
      <c r="B28" s="1504" t="s">
        <v>238</v>
      </c>
      <c r="C28" s="1505"/>
      <c r="D28" s="1505"/>
      <c r="E28" s="1505"/>
      <c r="F28" s="1505"/>
      <c r="G28" s="1505"/>
      <c r="H28" s="1505"/>
      <c r="I28" s="1505"/>
      <c r="J28" s="1505"/>
      <c r="K28" s="1506"/>
      <c r="L28" s="1507"/>
      <c r="M28" s="1507"/>
      <c r="N28" s="1507"/>
      <c r="O28" s="1507"/>
      <c r="P28" s="1507"/>
      <c r="Q28" s="1507"/>
      <c r="R28" s="1507"/>
      <c r="S28" s="1507"/>
      <c r="T28" s="1507"/>
      <c r="U28" s="1507"/>
    </row>
    <row r="29" spans="1:35" ht="21.75" customHeight="1">
      <c r="A29" s="86"/>
      <c r="B29" s="1504" t="s">
        <v>239</v>
      </c>
      <c r="C29" s="1505"/>
      <c r="D29" s="1505"/>
      <c r="E29" s="1505"/>
      <c r="F29" s="1505"/>
      <c r="G29" s="1505"/>
      <c r="H29" s="1505"/>
      <c r="I29" s="1505"/>
      <c r="J29" s="1505"/>
      <c r="K29" s="1506"/>
      <c r="L29" s="1529"/>
      <c r="M29" s="1529"/>
      <c r="N29" s="1529"/>
      <c r="O29" s="1529"/>
      <c r="P29" s="1529"/>
      <c r="Q29" s="1529"/>
      <c r="R29" s="1529"/>
      <c r="S29" s="1529"/>
      <c r="T29" s="1529"/>
      <c r="U29" s="1529"/>
    </row>
    <row r="30" spans="1:35" ht="21.75" customHeight="1">
      <c r="A30" s="86"/>
      <c r="L30" s="69"/>
    </row>
    <row r="31" spans="1:35" s="59" customFormat="1" ht="24.75" customHeight="1">
      <c r="A31" s="14"/>
      <c r="B31" s="89" t="s">
        <v>64</v>
      </c>
      <c r="C31" s="1441" t="s">
        <v>65</v>
      </c>
      <c r="D31" s="1442"/>
      <c r="E31" s="1443"/>
      <c r="F31" s="1128" t="s">
        <v>66</v>
      </c>
      <c r="G31" s="1444"/>
      <c r="H31" s="1129"/>
      <c r="I31" s="1128" t="s">
        <v>67</v>
      </c>
      <c r="J31" s="1444"/>
      <c r="K31" s="1444"/>
      <c r="L31" s="1129"/>
      <c r="N31" s="1520" t="s">
        <v>550</v>
      </c>
      <c r="O31" s="1521"/>
      <c r="P31" s="1521"/>
      <c r="Q31" s="1521"/>
      <c r="R31" s="1521"/>
      <c r="S31" s="1521"/>
      <c r="T31" s="1521"/>
      <c r="U31" s="1521"/>
      <c r="V31" s="1521"/>
      <c r="W31" s="1522"/>
      <c r="Z31" s="201"/>
      <c r="AA31" s="201"/>
      <c r="AB31" s="201"/>
      <c r="AC31" s="201"/>
      <c r="AD31" s="201"/>
      <c r="AE31" s="201"/>
      <c r="AF31" s="201"/>
      <c r="AG31" s="201"/>
      <c r="AH31" s="201"/>
      <c r="AI31" s="201"/>
    </row>
    <row r="32" spans="1:35" s="59" customFormat="1" ht="12" customHeight="1">
      <c r="A32" s="90"/>
      <c r="B32" s="1357" t="s">
        <v>35</v>
      </c>
      <c r="C32" s="1437"/>
      <c r="D32" s="1437"/>
      <c r="E32" s="1437"/>
      <c r="F32" s="1359"/>
      <c r="G32" s="1360"/>
      <c r="H32" s="91"/>
      <c r="I32" s="1361">
        <f t="shared" ref="I32:I37" si="1">INT(C32*F32/10)</f>
        <v>0</v>
      </c>
      <c r="J32" s="1361"/>
      <c r="K32" s="1361"/>
      <c r="L32" s="1361"/>
      <c r="N32" s="1523"/>
      <c r="O32" s="1524"/>
      <c r="P32" s="1524"/>
      <c r="Q32" s="1524"/>
      <c r="R32" s="1524"/>
      <c r="S32" s="1524"/>
      <c r="T32" s="1524"/>
      <c r="U32" s="1524"/>
      <c r="V32" s="1524"/>
      <c r="W32" s="1525"/>
      <c r="Z32" s="201"/>
      <c r="AA32" s="201"/>
      <c r="AB32" s="201"/>
      <c r="AC32" s="201"/>
      <c r="AD32" s="201"/>
      <c r="AE32" s="201"/>
      <c r="AF32" s="201"/>
      <c r="AG32" s="201"/>
      <c r="AH32" s="201"/>
      <c r="AI32" s="201"/>
    </row>
    <row r="33" spans="1:35" s="59" customFormat="1" ht="24.75" customHeight="1">
      <c r="A33" s="90"/>
      <c r="B33" s="1341"/>
      <c r="C33" s="1471">
        <v>0</v>
      </c>
      <c r="D33" s="1472"/>
      <c r="E33" s="1473"/>
      <c r="F33" s="1372"/>
      <c r="G33" s="1373"/>
      <c r="H33" s="203" t="s">
        <v>69</v>
      </c>
      <c r="I33" s="1374">
        <f t="shared" si="1"/>
        <v>0</v>
      </c>
      <c r="J33" s="1375"/>
      <c r="K33" s="1375"/>
      <c r="L33" s="1355"/>
      <c r="N33" s="1523"/>
      <c r="O33" s="1524"/>
      <c r="P33" s="1524"/>
      <c r="Q33" s="1524"/>
      <c r="R33" s="1524"/>
      <c r="S33" s="1524"/>
      <c r="T33" s="1524"/>
      <c r="U33" s="1524"/>
      <c r="V33" s="1524"/>
      <c r="W33" s="1525"/>
      <c r="Z33" s="201"/>
      <c r="AA33" s="201"/>
      <c r="AB33" s="201"/>
      <c r="AC33" s="201"/>
      <c r="AD33" s="201"/>
      <c r="AE33" s="201"/>
      <c r="AF33" s="201"/>
      <c r="AG33" s="201"/>
      <c r="AH33" s="201"/>
      <c r="AI33" s="201"/>
    </row>
    <row r="34" spans="1:35" s="59" customFormat="1" ht="12" customHeight="1">
      <c r="A34" s="90"/>
      <c r="B34" s="1357" t="s">
        <v>70</v>
      </c>
      <c r="C34" s="1437"/>
      <c r="D34" s="1437"/>
      <c r="E34" s="1437"/>
      <c r="F34" s="1359"/>
      <c r="G34" s="1360"/>
      <c r="H34" s="91"/>
      <c r="I34" s="1361">
        <f t="shared" si="1"/>
        <v>0</v>
      </c>
      <c r="J34" s="1361"/>
      <c r="K34" s="1361"/>
      <c r="L34" s="1361"/>
      <c r="N34" s="1523"/>
      <c r="O34" s="1524"/>
      <c r="P34" s="1524"/>
      <c r="Q34" s="1524"/>
      <c r="R34" s="1524"/>
      <c r="S34" s="1524"/>
      <c r="T34" s="1524"/>
      <c r="U34" s="1524"/>
      <c r="V34" s="1524"/>
      <c r="W34" s="1525"/>
      <c r="Z34" s="201"/>
      <c r="AA34" s="201"/>
      <c r="AB34" s="201"/>
      <c r="AC34" s="201"/>
      <c r="AD34" s="201"/>
      <c r="AE34" s="201"/>
      <c r="AF34" s="201"/>
      <c r="AG34" s="201"/>
      <c r="AH34" s="201"/>
      <c r="AI34" s="201"/>
    </row>
    <row r="35" spans="1:35" s="59" customFormat="1" ht="24.75" customHeight="1">
      <c r="A35" s="90"/>
      <c r="B35" s="1341"/>
      <c r="C35" s="1471">
        <v>0</v>
      </c>
      <c r="D35" s="1472"/>
      <c r="E35" s="1473"/>
      <c r="F35" s="1372"/>
      <c r="G35" s="1373"/>
      <c r="H35" s="203" t="s">
        <v>69</v>
      </c>
      <c r="I35" s="1374">
        <f t="shared" si="1"/>
        <v>0</v>
      </c>
      <c r="J35" s="1375"/>
      <c r="K35" s="1375"/>
      <c r="L35" s="1355"/>
      <c r="N35" s="1523"/>
      <c r="O35" s="1524"/>
      <c r="P35" s="1524"/>
      <c r="Q35" s="1524"/>
      <c r="R35" s="1524"/>
      <c r="S35" s="1524"/>
      <c r="T35" s="1524"/>
      <c r="U35" s="1524"/>
      <c r="V35" s="1524"/>
      <c r="W35" s="1525"/>
      <c r="Z35" s="201"/>
      <c r="AA35" s="201"/>
      <c r="AB35" s="201"/>
      <c r="AC35" s="201"/>
      <c r="AD35" s="201"/>
      <c r="AE35" s="201"/>
      <c r="AF35" s="201"/>
      <c r="AG35" s="201"/>
      <c r="AH35" s="201"/>
      <c r="AI35" s="201"/>
    </row>
    <row r="36" spans="1:35" s="59" customFormat="1" ht="12" customHeight="1">
      <c r="A36" s="90"/>
      <c r="B36" s="1357" t="s">
        <v>72</v>
      </c>
      <c r="C36" s="1437"/>
      <c r="D36" s="1437"/>
      <c r="E36" s="1437"/>
      <c r="F36" s="1359"/>
      <c r="G36" s="1360"/>
      <c r="H36" s="91"/>
      <c r="I36" s="1361">
        <f t="shared" si="1"/>
        <v>0</v>
      </c>
      <c r="J36" s="1361"/>
      <c r="K36" s="1361"/>
      <c r="L36" s="1361"/>
      <c r="N36" s="1523"/>
      <c r="O36" s="1524"/>
      <c r="P36" s="1524"/>
      <c r="Q36" s="1524"/>
      <c r="R36" s="1524"/>
      <c r="S36" s="1524"/>
      <c r="T36" s="1524"/>
      <c r="U36" s="1524"/>
      <c r="V36" s="1524"/>
      <c r="W36" s="1525"/>
      <c r="Z36" s="201"/>
      <c r="AA36" s="201"/>
      <c r="AB36" s="201"/>
      <c r="AC36" s="201"/>
      <c r="AD36" s="201"/>
      <c r="AE36" s="201"/>
      <c r="AF36" s="201"/>
      <c r="AG36" s="201"/>
      <c r="AH36" s="201"/>
      <c r="AI36" s="201"/>
    </row>
    <row r="37" spans="1:35" s="59" customFormat="1" ht="24.75" customHeight="1" thickBot="1">
      <c r="A37" s="84"/>
      <c r="B37" s="1340"/>
      <c r="C37" s="1497">
        <v>0</v>
      </c>
      <c r="D37" s="1498"/>
      <c r="E37" s="1499"/>
      <c r="F37" s="1365"/>
      <c r="G37" s="1366"/>
      <c r="H37" s="205" t="s">
        <v>69</v>
      </c>
      <c r="I37" s="1500">
        <f t="shared" si="1"/>
        <v>0</v>
      </c>
      <c r="J37" s="1501"/>
      <c r="K37" s="1501"/>
      <c r="L37" s="1502"/>
      <c r="N37" s="1526"/>
      <c r="O37" s="1527"/>
      <c r="P37" s="1527"/>
      <c r="Q37" s="1527"/>
      <c r="R37" s="1527"/>
      <c r="S37" s="1527"/>
      <c r="T37" s="1527"/>
      <c r="U37" s="1527"/>
      <c r="V37" s="1527"/>
      <c r="W37" s="1528"/>
      <c r="Z37" s="201"/>
      <c r="AA37" s="201"/>
      <c r="AB37" s="201"/>
      <c r="AC37" s="201"/>
      <c r="AD37" s="201"/>
      <c r="AE37" s="201"/>
      <c r="AF37" s="201"/>
      <c r="AG37" s="201"/>
      <c r="AH37" s="201"/>
      <c r="AI37" s="201"/>
    </row>
    <row r="38" spans="1:35" s="59" customFormat="1" ht="12" customHeight="1" thickTop="1">
      <c r="A38" s="84"/>
      <c r="B38" s="1483" t="s">
        <v>75</v>
      </c>
      <c r="C38" s="1484">
        <f>INT(SUM(C32,C34,C36))</f>
        <v>0</v>
      </c>
      <c r="D38" s="1485"/>
      <c r="E38" s="1485"/>
      <c r="F38" s="1486"/>
      <c r="G38" s="1487"/>
      <c r="H38" s="1488"/>
      <c r="I38" s="1492">
        <f>SUM(I32,I34,I36)</f>
        <v>0</v>
      </c>
      <c r="J38" s="1492"/>
      <c r="K38" s="1492"/>
      <c r="L38" s="1493"/>
      <c r="N38" s="201"/>
      <c r="O38" s="201"/>
      <c r="P38" s="201"/>
      <c r="Q38" s="201"/>
      <c r="R38" s="201"/>
      <c r="S38" s="201"/>
      <c r="T38" s="201"/>
      <c r="U38" s="201"/>
      <c r="V38" s="201"/>
      <c r="W38" s="201"/>
      <c r="Z38" s="201"/>
      <c r="AA38" s="201"/>
      <c r="AB38" s="201"/>
      <c r="AC38" s="201"/>
      <c r="AD38" s="201"/>
      <c r="AE38" s="201"/>
      <c r="AF38" s="201"/>
      <c r="AG38" s="201"/>
      <c r="AH38" s="201"/>
      <c r="AI38" s="201"/>
    </row>
    <row r="39" spans="1:35" s="59" customFormat="1" ht="24.75" customHeight="1">
      <c r="A39" s="84"/>
      <c r="B39" s="1341"/>
      <c r="C39" s="1494">
        <f>INT(SUM(C33,C35,C37))</f>
        <v>0</v>
      </c>
      <c r="D39" s="1495"/>
      <c r="E39" s="1496"/>
      <c r="F39" s="1489"/>
      <c r="G39" s="1490"/>
      <c r="H39" s="1491"/>
      <c r="I39" s="1374">
        <f>SUM(I33,I35,I37)</f>
        <v>0</v>
      </c>
      <c r="J39" s="1375"/>
      <c r="K39" s="1375"/>
      <c r="L39" s="1355"/>
      <c r="N39" s="201"/>
      <c r="O39" s="201"/>
      <c r="P39" s="201"/>
      <c r="Q39" s="201"/>
      <c r="R39" s="201"/>
      <c r="S39" s="201"/>
      <c r="T39" s="201"/>
      <c r="U39" s="201"/>
      <c r="V39" s="201"/>
      <c r="W39" s="201"/>
      <c r="Z39" s="201"/>
      <c r="AA39" s="201"/>
      <c r="AB39" s="201"/>
      <c r="AC39" s="201"/>
      <c r="AD39" s="201"/>
      <c r="AE39" s="201"/>
      <c r="AF39" s="201"/>
      <c r="AG39" s="201"/>
      <c r="AH39" s="201"/>
      <c r="AI39" s="201"/>
    </row>
    <row r="40" spans="1:35" ht="28.5" customHeight="1">
      <c r="B40" s="1468" t="s">
        <v>240</v>
      </c>
      <c r="C40" s="1468"/>
      <c r="D40" s="1468"/>
      <c r="E40" s="1468"/>
      <c r="F40" s="1468"/>
      <c r="G40" s="1468"/>
      <c r="H40" s="1468"/>
      <c r="I40" s="1468"/>
      <c r="J40" s="1468"/>
      <c r="K40" s="1468"/>
      <c r="L40" s="1468"/>
      <c r="N40" s="201"/>
      <c r="O40" s="201"/>
      <c r="P40" s="201"/>
      <c r="Q40" s="201"/>
      <c r="R40" s="201"/>
      <c r="S40" s="201"/>
      <c r="T40" s="201"/>
      <c r="U40" s="201"/>
      <c r="V40" s="201"/>
      <c r="W40" s="201"/>
      <c r="Z40" s="201"/>
      <c r="AA40" s="201"/>
      <c r="AB40" s="201"/>
      <c r="AC40" s="201"/>
      <c r="AD40" s="201"/>
      <c r="AE40" s="201"/>
      <c r="AF40" s="201"/>
      <c r="AG40" s="201"/>
      <c r="AH40" s="201"/>
      <c r="AI40" s="201"/>
    </row>
    <row r="41" spans="1:35" ht="11.25" customHeight="1">
      <c r="B41" s="204"/>
      <c r="C41" s="204"/>
      <c r="D41" s="204"/>
      <c r="E41" s="204"/>
      <c r="F41" s="204"/>
      <c r="G41" s="204"/>
      <c r="H41" s="204"/>
      <c r="I41" s="204"/>
      <c r="J41" s="204"/>
      <c r="K41" s="204"/>
      <c r="L41" s="204"/>
      <c r="N41" s="201"/>
      <c r="O41" s="201"/>
      <c r="P41" s="201"/>
      <c r="Q41" s="201"/>
      <c r="R41" s="201"/>
      <c r="S41" s="201"/>
      <c r="T41" s="201"/>
      <c r="U41" s="201"/>
      <c r="V41" s="201"/>
      <c r="W41" s="201"/>
    </row>
    <row r="42" spans="1:35" ht="21" customHeight="1">
      <c r="A42" s="1469" t="s">
        <v>241</v>
      </c>
      <c r="B42" s="1469"/>
      <c r="C42" s="1469"/>
      <c r="D42" s="1469"/>
      <c r="E42" s="1469"/>
      <c r="F42" s="1469"/>
      <c r="G42" s="1469"/>
      <c r="H42" s="1469"/>
      <c r="I42" s="1469"/>
      <c r="J42" s="1469"/>
      <c r="K42" s="1469"/>
      <c r="L42" s="1469"/>
      <c r="M42" s="1469"/>
      <c r="N42" s="1469"/>
      <c r="O42" s="1469"/>
      <c r="P42" s="1469"/>
      <c r="Q42" s="1469"/>
      <c r="R42" s="201"/>
      <c r="S42" s="201"/>
      <c r="T42" s="201"/>
      <c r="U42" s="201"/>
      <c r="V42" s="201"/>
      <c r="W42" s="201"/>
    </row>
    <row r="43" spans="1:35" ht="21" customHeight="1">
      <c r="A43" s="86"/>
      <c r="B43" s="208" t="s">
        <v>242</v>
      </c>
      <c r="C43" s="69"/>
      <c r="D43" s="69"/>
      <c r="E43" s="69"/>
      <c r="G43" s="69"/>
      <c r="H43" s="69"/>
      <c r="I43" s="69"/>
      <c r="J43" s="69"/>
      <c r="K43" s="69"/>
      <c r="L43" s="69"/>
      <c r="P43" s="107"/>
      <c r="Q43" s="107"/>
      <c r="R43" s="107"/>
      <c r="S43" s="107"/>
      <c r="T43" s="107"/>
      <c r="U43" s="107"/>
      <c r="V43" s="107"/>
      <c r="W43" s="107"/>
    </row>
    <row r="44" spans="1:35" ht="21" customHeight="1">
      <c r="A44" s="86"/>
      <c r="B44" s="105" t="s">
        <v>243</v>
      </c>
      <c r="C44" s="25"/>
      <c r="D44" s="25"/>
      <c r="E44" s="25"/>
      <c r="F44" s="209"/>
      <c r="G44" s="69"/>
      <c r="H44" s="69"/>
      <c r="I44" s="69"/>
      <c r="M44" s="1534"/>
      <c r="N44" s="1535"/>
      <c r="P44" s="304"/>
      <c r="Q44" s="304"/>
      <c r="R44" s="304"/>
      <c r="S44" s="304"/>
      <c r="T44" s="304"/>
      <c r="U44" s="304"/>
      <c r="V44" s="304"/>
      <c r="W44" s="107"/>
    </row>
    <row r="45" spans="1:35" ht="21" customHeight="1">
      <c r="A45" s="86"/>
      <c r="B45" s="105" t="s">
        <v>244</v>
      </c>
      <c r="C45" s="21"/>
      <c r="D45" s="21"/>
      <c r="E45" s="21"/>
      <c r="F45" s="209"/>
      <c r="L45" s="14"/>
      <c r="M45" s="59"/>
      <c r="P45" s="305"/>
      <c r="Q45" s="305"/>
      <c r="R45" s="305"/>
      <c r="S45" s="305"/>
      <c r="T45" s="305"/>
      <c r="U45" s="305"/>
      <c r="V45" s="305"/>
      <c r="W45" s="94"/>
    </row>
    <row r="46" spans="1:35" ht="21" customHeight="1">
      <c r="A46" s="86"/>
      <c r="B46" s="5" t="s">
        <v>245</v>
      </c>
      <c r="C46" s="59" t="s">
        <v>246</v>
      </c>
      <c r="D46" s="14"/>
      <c r="E46" s="14"/>
    </row>
    <row r="47" spans="1:35" s="59" customFormat="1" ht="21" customHeight="1">
      <c r="A47" s="210"/>
      <c r="B47" s="211"/>
      <c r="E47" s="59" t="s">
        <v>247</v>
      </c>
      <c r="H47" s="59" t="s">
        <v>248</v>
      </c>
      <c r="I47" s="1536">
        <v>0</v>
      </c>
      <c r="J47" s="1537"/>
      <c r="K47" s="1538" t="s">
        <v>249</v>
      </c>
      <c r="L47" s="1539"/>
      <c r="M47" s="1540">
        <v>0</v>
      </c>
      <c r="N47" s="1541"/>
      <c r="O47" s="212" t="s">
        <v>250</v>
      </c>
      <c r="P47" s="1542">
        <f>I47+M47</f>
        <v>0</v>
      </c>
      <c r="Q47" s="1542"/>
      <c r="R47" s="1542"/>
      <c r="S47" s="1542"/>
      <c r="U47" s="305"/>
    </row>
    <row r="48" spans="1:35" s="59" customFormat="1" ht="21" customHeight="1">
      <c r="A48" s="210"/>
      <c r="B48" s="211"/>
      <c r="E48" s="59" t="s">
        <v>251</v>
      </c>
      <c r="H48" s="59" t="s">
        <v>248</v>
      </c>
      <c r="I48" s="1536">
        <v>0</v>
      </c>
      <c r="J48" s="1537"/>
      <c r="K48" s="1538" t="s">
        <v>252</v>
      </c>
      <c r="L48" s="1539"/>
      <c r="M48" s="1540">
        <v>0</v>
      </c>
      <c r="N48" s="1541"/>
      <c r="O48" s="212" t="s">
        <v>253</v>
      </c>
      <c r="P48" s="1542">
        <f>I48+M48</f>
        <v>0</v>
      </c>
      <c r="Q48" s="1542"/>
      <c r="R48" s="1542"/>
      <c r="S48" s="1542"/>
      <c r="T48" s="84"/>
      <c r="U48" s="59" t="s">
        <v>254</v>
      </c>
      <c r="V48" s="84"/>
    </row>
    <row r="49" spans="1:35" ht="5.25" customHeight="1">
      <c r="A49" s="86"/>
      <c r="B49" s="5"/>
      <c r="D49" s="59"/>
      <c r="H49" s="159"/>
      <c r="J49" s="55"/>
      <c r="K49" s="55"/>
      <c r="L49" s="213"/>
      <c r="M49" s="213"/>
      <c r="N49" s="55"/>
      <c r="O49" s="14"/>
      <c r="P49" s="55"/>
      <c r="S49" s="214"/>
      <c r="T49" s="214"/>
      <c r="U49" s="55"/>
      <c r="V49" s="84"/>
    </row>
    <row r="50" spans="1:35" s="59" customFormat="1" ht="21.75" customHeight="1">
      <c r="A50" s="210"/>
      <c r="B50" s="211"/>
      <c r="E50" s="59" t="s">
        <v>75</v>
      </c>
      <c r="H50" s="59" t="s">
        <v>248</v>
      </c>
      <c r="I50" s="1532">
        <f>I47+I48</f>
        <v>0</v>
      </c>
      <c r="J50" s="1533"/>
      <c r="K50" s="1538" t="s">
        <v>252</v>
      </c>
      <c r="L50" s="1539"/>
      <c r="M50" s="1551">
        <f>M47+M48</f>
        <v>0</v>
      </c>
      <c r="N50" s="1552"/>
      <c r="O50" s="212" t="s">
        <v>253</v>
      </c>
      <c r="P50" s="1542">
        <f>I50+M50</f>
        <v>0</v>
      </c>
      <c r="Q50" s="1542"/>
      <c r="R50" s="1542"/>
      <c r="S50" s="1542"/>
      <c r="U50" s="59" t="s">
        <v>255</v>
      </c>
    </row>
    <row r="51" spans="1:35" ht="6" customHeight="1">
      <c r="A51" s="86"/>
      <c r="B51" s="5"/>
      <c r="E51" s="59"/>
      <c r="H51" s="159"/>
      <c r="I51" s="213"/>
      <c r="J51" s="213"/>
      <c r="L51" s="14"/>
      <c r="M51" s="55"/>
      <c r="N51" s="214"/>
      <c r="O51" s="214"/>
      <c r="R51" s="59"/>
      <c r="U51" s="305"/>
    </row>
    <row r="52" spans="1:35" s="59" customFormat="1" ht="21.75" customHeight="1">
      <c r="A52" s="210"/>
      <c r="B52" s="211" t="s">
        <v>256</v>
      </c>
      <c r="C52" s="315" t="s">
        <v>257</v>
      </c>
      <c r="D52" s="316"/>
      <c r="E52" s="316"/>
      <c r="F52" s="316"/>
      <c r="G52" s="1543" t="str">
        <f>IFERROR(P48/P50,"%")</f>
        <v>%</v>
      </c>
      <c r="H52" s="1544"/>
      <c r="J52" s="212" t="s">
        <v>258</v>
      </c>
      <c r="K52" s="215"/>
      <c r="L52" s="215"/>
      <c r="N52" s="14"/>
      <c r="R52" s="216"/>
      <c r="S52" s="216"/>
      <c r="T52" s="316"/>
      <c r="U52" s="316"/>
    </row>
    <row r="53" spans="1:35" s="59" customFormat="1" ht="18.75" customHeight="1">
      <c r="A53" s="210"/>
      <c r="B53" s="105" t="s">
        <v>489</v>
      </c>
      <c r="C53" s="21"/>
      <c r="D53" s="21"/>
      <c r="E53" s="21"/>
      <c r="F53" s="105"/>
      <c r="G53" s="105"/>
      <c r="H53" s="105"/>
      <c r="I53" s="105"/>
      <c r="J53" s="105"/>
      <c r="K53" s="105"/>
      <c r="L53" s="105"/>
      <c r="M53" s="105"/>
      <c r="N53" s="105"/>
      <c r="O53" s="105"/>
    </row>
    <row r="54" spans="1:35" s="59" customFormat="1" ht="21.75" customHeight="1">
      <c r="A54" s="210"/>
      <c r="C54" s="1530" t="s">
        <v>501</v>
      </c>
      <c r="D54" s="1531"/>
      <c r="E54" s="1532">
        <f>I50</f>
        <v>0</v>
      </c>
      <c r="F54" s="1533"/>
      <c r="G54" s="1545" t="s">
        <v>259</v>
      </c>
      <c r="H54" s="1546"/>
      <c r="I54" s="1546"/>
      <c r="J54" s="1546"/>
      <c r="K54" s="1546"/>
      <c r="L54" s="1546"/>
      <c r="M54" s="1546"/>
      <c r="N54" s="1546"/>
      <c r="O54" s="1546"/>
      <c r="P54" s="1546"/>
      <c r="Q54" s="1536">
        <v>0</v>
      </c>
      <c r="R54" s="1537"/>
      <c r="Y54" s="217"/>
    </row>
    <row r="55" spans="1:35" s="59" customFormat="1" ht="21.75" customHeight="1">
      <c r="A55" s="210"/>
      <c r="C55" s="105" t="s">
        <v>260</v>
      </c>
      <c r="D55" s="1547" t="s">
        <v>261</v>
      </c>
      <c r="E55" s="1547"/>
      <c r="F55" s="1547"/>
      <c r="G55" s="1547"/>
      <c r="H55" s="1547"/>
      <c r="I55" s="1547"/>
      <c r="J55" s="1548"/>
      <c r="K55" s="1549">
        <f>E54+Q54</f>
        <v>0</v>
      </c>
      <c r="L55" s="1549"/>
      <c r="M55" s="1550" t="s">
        <v>262</v>
      </c>
      <c r="N55" s="1530"/>
      <c r="O55" s="1530"/>
      <c r="P55" s="1530"/>
      <c r="Q55" s="1531"/>
      <c r="R55" s="1532">
        <f>ROUNDUP(K55*0.8,0)</f>
        <v>0</v>
      </c>
      <c r="S55" s="1533"/>
      <c r="T55" s="105" t="s">
        <v>263</v>
      </c>
    </row>
    <row r="56" spans="1:35" s="59" customFormat="1" ht="21.75" customHeight="1">
      <c r="A56" s="210"/>
      <c r="B56" s="218"/>
      <c r="C56" s="20" t="s">
        <v>264</v>
      </c>
      <c r="D56" s="105"/>
      <c r="E56" s="105"/>
      <c r="F56" s="219"/>
      <c r="G56" s="105"/>
      <c r="H56" s="105"/>
      <c r="I56" s="105"/>
      <c r="J56" s="105"/>
      <c r="K56" s="105"/>
      <c r="L56" s="105"/>
      <c r="M56" s="105"/>
      <c r="N56" s="105"/>
      <c r="O56" s="105"/>
      <c r="P56" s="105"/>
      <c r="Q56" s="105"/>
      <c r="R56" s="105"/>
      <c r="S56" s="105"/>
      <c r="T56" s="105"/>
      <c r="U56" s="105"/>
      <c r="V56" s="105"/>
    </row>
    <row r="57" spans="1:35" s="59" customFormat="1" ht="18.75" customHeight="1">
      <c r="A57" s="210"/>
      <c r="B57" s="105" t="s">
        <v>490</v>
      </c>
      <c r="C57" s="21"/>
      <c r="D57" s="21"/>
      <c r="E57" s="21"/>
      <c r="F57" s="105"/>
      <c r="G57" s="105"/>
      <c r="H57" s="322">
        <v>0</v>
      </c>
      <c r="I57" s="1553" t="s">
        <v>499</v>
      </c>
      <c r="J57" s="1553"/>
      <c r="K57" s="1553"/>
      <c r="L57" s="1553"/>
      <c r="M57" s="1553"/>
      <c r="N57" s="1553"/>
      <c r="O57" s="1553"/>
      <c r="P57" s="1553"/>
      <c r="Q57" s="1553"/>
      <c r="R57" s="1553"/>
      <c r="S57" s="1553"/>
      <c r="T57" s="1553"/>
      <c r="U57" s="1553"/>
      <c r="V57" s="1553"/>
    </row>
    <row r="58" spans="1:35" s="59" customFormat="1" ht="18.75" customHeight="1">
      <c r="A58" s="210"/>
      <c r="B58" s="21" t="s">
        <v>500</v>
      </c>
      <c r="D58" s="21"/>
      <c r="E58" s="21"/>
      <c r="F58" s="105"/>
      <c r="G58" s="105"/>
      <c r="H58" s="105"/>
      <c r="I58" s="105"/>
      <c r="J58" s="105"/>
      <c r="K58" s="105"/>
      <c r="L58" s="105"/>
      <c r="M58" s="105"/>
      <c r="N58" s="105"/>
      <c r="O58" s="105"/>
    </row>
    <row r="59" spans="1:35" s="59" customFormat="1" ht="21.75" customHeight="1">
      <c r="A59" s="210"/>
      <c r="C59" s="1530" t="s">
        <v>501</v>
      </c>
      <c r="D59" s="1531"/>
      <c r="E59" s="1532">
        <f>I50</f>
        <v>0</v>
      </c>
      <c r="F59" s="1533"/>
      <c r="G59" s="1545" t="s">
        <v>259</v>
      </c>
      <c r="H59" s="1546"/>
      <c r="I59" s="1546"/>
      <c r="J59" s="1546"/>
      <c r="K59" s="1546"/>
      <c r="L59" s="1546"/>
      <c r="M59" s="1546"/>
      <c r="N59" s="1546"/>
      <c r="O59" s="1546"/>
      <c r="P59" s="1546"/>
      <c r="Q59" s="1536">
        <v>0</v>
      </c>
      <c r="R59" s="1537"/>
      <c r="Y59" s="217"/>
    </row>
    <row r="60" spans="1:35" s="59" customFormat="1" ht="21.75" customHeight="1">
      <c r="A60" s="210"/>
      <c r="C60" s="105" t="s">
        <v>250</v>
      </c>
      <c r="D60" s="1547" t="s">
        <v>261</v>
      </c>
      <c r="E60" s="1547"/>
      <c r="F60" s="1547"/>
      <c r="G60" s="1547"/>
      <c r="H60" s="1547"/>
      <c r="I60" s="1547"/>
      <c r="J60" s="1548"/>
      <c r="K60" s="1549">
        <f>E59+Q59</f>
        <v>0</v>
      </c>
      <c r="L60" s="1549"/>
      <c r="M60" s="1550" t="s">
        <v>478</v>
      </c>
      <c r="N60" s="1530"/>
      <c r="O60" s="1530"/>
      <c r="P60" s="1530"/>
      <c r="Q60" s="1531"/>
      <c r="R60" s="1532">
        <f>ROUNDUP(K60*0.6,0)</f>
        <v>0</v>
      </c>
      <c r="S60" s="1533"/>
      <c r="T60" s="105" t="s">
        <v>263</v>
      </c>
    </row>
    <row r="61" spans="1:35" s="59" customFormat="1" ht="21.75" customHeight="1">
      <c r="A61" s="210"/>
      <c r="B61" s="218"/>
      <c r="C61" s="20" t="s">
        <v>479</v>
      </c>
      <c r="D61" s="105"/>
      <c r="E61" s="105"/>
      <c r="F61" s="219"/>
      <c r="G61" s="105"/>
      <c r="H61" s="105"/>
      <c r="I61" s="105"/>
      <c r="J61" s="105"/>
      <c r="K61" s="105"/>
      <c r="L61" s="105"/>
      <c r="M61" s="105"/>
      <c r="N61" s="105"/>
      <c r="O61" s="105"/>
      <c r="P61" s="105"/>
      <c r="Q61" s="105"/>
      <c r="R61" s="105"/>
      <c r="S61" s="105"/>
      <c r="T61" s="105"/>
      <c r="U61" s="105"/>
      <c r="V61" s="105"/>
    </row>
    <row r="62" spans="1:35" s="59" customFormat="1" ht="36.6" customHeight="1">
      <c r="A62" s="210"/>
      <c r="B62" s="1463" t="s">
        <v>491</v>
      </c>
      <c r="C62" s="1463"/>
      <c r="D62" s="1463"/>
      <c r="E62" s="1463"/>
      <c r="F62" s="1463"/>
      <c r="G62" s="1463"/>
      <c r="H62" s="1463"/>
      <c r="I62" s="1463"/>
      <c r="J62" s="1463"/>
      <c r="K62" s="1463"/>
      <c r="L62" s="1463"/>
      <c r="M62" s="1463"/>
      <c r="N62" s="1463"/>
      <c r="O62" s="1463"/>
      <c r="P62" s="1463"/>
      <c r="Q62" s="1463"/>
      <c r="R62" s="1463"/>
      <c r="S62" s="1463"/>
      <c r="T62" s="1463"/>
      <c r="U62" s="1463"/>
      <c r="V62" s="1463"/>
      <c r="W62" s="314"/>
    </row>
    <row r="63" spans="1:35" s="59" customFormat="1" ht="22.5" customHeight="1">
      <c r="A63" s="14"/>
      <c r="B63" s="89" t="s">
        <v>64</v>
      </c>
      <c r="C63" s="1441" t="s">
        <v>65</v>
      </c>
      <c r="D63" s="1442"/>
      <c r="E63" s="1443"/>
      <c r="F63" s="1128" t="s">
        <v>66</v>
      </c>
      <c r="G63" s="1444"/>
      <c r="H63" s="1129"/>
      <c r="I63" s="1128" t="s">
        <v>67</v>
      </c>
      <c r="J63" s="1444"/>
      <c r="K63" s="1444"/>
      <c r="L63" s="1129"/>
      <c r="M63" s="84"/>
      <c r="N63" s="1557" t="s">
        <v>502</v>
      </c>
      <c r="O63" s="1558"/>
      <c r="P63" s="1558"/>
      <c r="Q63" s="1558"/>
      <c r="R63" s="1558"/>
      <c r="S63" s="1558"/>
      <c r="T63" s="1558"/>
      <c r="U63" s="1558"/>
      <c r="V63" s="1559"/>
      <c r="W63" s="204"/>
      <c r="Z63" s="204"/>
      <c r="AA63" s="204"/>
      <c r="AB63" s="204"/>
      <c r="AC63" s="204"/>
      <c r="AD63" s="204"/>
      <c r="AE63" s="204"/>
      <c r="AF63" s="204"/>
      <c r="AG63" s="204"/>
      <c r="AH63" s="204"/>
      <c r="AI63" s="204"/>
    </row>
    <row r="64" spans="1:35" s="59" customFormat="1" ht="12" customHeight="1">
      <c r="A64" s="90"/>
      <c r="B64" s="1357" t="s">
        <v>35</v>
      </c>
      <c r="C64" s="1437"/>
      <c r="D64" s="1437"/>
      <c r="E64" s="1437"/>
      <c r="F64" s="1359"/>
      <c r="G64" s="1360"/>
      <c r="H64" s="91"/>
      <c r="I64" s="1361">
        <f t="shared" ref="I64:I69" si="2">INT(C64*F64/10)</f>
        <v>0</v>
      </c>
      <c r="J64" s="1361"/>
      <c r="K64" s="1361"/>
      <c r="L64" s="1361"/>
      <c r="M64" s="84"/>
      <c r="N64" s="1560"/>
      <c r="O64" s="1561"/>
      <c r="P64" s="1561"/>
      <c r="Q64" s="1561"/>
      <c r="R64" s="1561"/>
      <c r="S64" s="1561"/>
      <c r="T64" s="1561"/>
      <c r="U64" s="1561"/>
      <c r="V64" s="1562"/>
      <c r="W64" s="204"/>
      <c r="Z64" s="204"/>
      <c r="AA64" s="204"/>
      <c r="AB64" s="204"/>
      <c r="AC64" s="204"/>
      <c r="AD64" s="204"/>
      <c r="AE64" s="204"/>
      <c r="AF64" s="204"/>
      <c r="AG64" s="204"/>
      <c r="AH64" s="204"/>
      <c r="AI64" s="204"/>
    </row>
    <row r="65" spans="1:35" s="59" customFormat="1" ht="22.5" customHeight="1">
      <c r="A65" s="90"/>
      <c r="B65" s="1341"/>
      <c r="C65" s="1471">
        <v>0</v>
      </c>
      <c r="D65" s="1472"/>
      <c r="E65" s="1473"/>
      <c r="F65" s="1372"/>
      <c r="G65" s="1373"/>
      <c r="H65" s="203" t="s">
        <v>69</v>
      </c>
      <c r="I65" s="1374">
        <f t="shared" si="2"/>
        <v>0</v>
      </c>
      <c r="J65" s="1375"/>
      <c r="K65" s="1375"/>
      <c r="L65" s="1355"/>
      <c r="M65" s="84"/>
      <c r="N65" s="1560"/>
      <c r="O65" s="1561"/>
      <c r="P65" s="1561"/>
      <c r="Q65" s="1561"/>
      <c r="R65" s="1561"/>
      <c r="S65" s="1561"/>
      <c r="T65" s="1561"/>
      <c r="U65" s="1561"/>
      <c r="V65" s="1562"/>
      <c r="W65" s="204"/>
      <c r="Z65" s="204"/>
      <c r="AA65" s="204"/>
      <c r="AB65" s="204"/>
      <c r="AC65" s="204"/>
      <c r="AD65" s="204"/>
      <c r="AE65" s="204"/>
      <c r="AF65" s="204"/>
      <c r="AG65" s="204"/>
      <c r="AH65" s="204"/>
      <c r="AI65" s="204"/>
    </row>
    <row r="66" spans="1:35" s="59" customFormat="1" ht="12" customHeight="1">
      <c r="A66" s="90"/>
      <c r="B66" s="1357" t="s">
        <v>70</v>
      </c>
      <c r="C66" s="1437"/>
      <c r="D66" s="1437"/>
      <c r="E66" s="1437"/>
      <c r="F66" s="1359"/>
      <c r="G66" s="1360"/>
      <c r="H66" s="91"/>
      <c r="I66" s="1361">
        <f t="shared" si="2"/>
        <v>0</v>
      </c>
      <c r="J66" s="1361"/>
      <c r="K66" s="1361"/>
      <c r="L66" s="1361"/>
      <c r="M66" s="84"/>
      <c r="N66" s="1560"/>
      <c r="O66" s="1561"/>
      <c r="P66" s="1561"/>
      <c r="Q66" s="1561"/>
      <c r="R66" s="1561"/>
      <c r="S66" s="1561"/>
      <c r="T66" s="1561"/>
      <c r="U66" s="1561"/>
      <c r="V66" s="1562"/>
      <c r="W66" s="204"/>
      <c r="Z66" s="204"/>
      <c r="AA66" s="204"/>
      <c r="AB66" s="204"/>
      <c r="AC66" s="204"/>
      <c r="AD66" s="204"/>
      <c r="AE66" s="204"/>
      <c r="AF66" s="204"/>
      <c r="AG66" s="204"/>
      <c r="AH66" s="204"/>
      <c r="AI66" s="204"/>
    </row>
    <row r="67" spans="1:35" s="59" customFormat="1" ht="22.5" customHeight="1">
      <c r="A67" s="90"/>
      <c r="B67" s="1341"/>
      <c r="C67" s="1471">
        <v>0</v>
      </c>
      <c r="D67" s="1472"/>
      <c r="E67" s="1473"/>
      <c r="F67" s="1372"/>
      <c r="G67" s="1373"/>
      <c r="H67" s="203" t="s">
        <v>69</v>
      </c>
      <c r="I67" s="1374">
        <f t="shared" si="2"/>
        <v>0</v>
      </c>
      <c r="J67" s="1375"/>
      <c r="K67" s="1375"/>
      <c r="L67" s="1355"/>
      <c r="M67" s="84"/>
      <c r="N67" s="1560"/>
      <c r="O67" s="1561"/>
      <c r="P67" s="1561"/>
      <c r="Q67" s="1561"/>
      <c r="R67" s="1561"/>
      <c r="S67" s="1561"/>
      <c r="T67" s="1561"/>
      <c r="U67" s="1561"/>
      <c r="V67" s="1562"/>
      <c r="W67" s="204"/>
      <c r="Z67" s="204"/>
      <c r="AA67" s="204"/>
      <c r="AB67" s="204"/>
      <c r="AC67" s="204"/>
      <c r="AD67" s="204"/>
      <c r="AE67" s="204"/>
      <c r="AF67" s="204"/>
      <c r="AG67" s="204"/>
      <c r="AH67" s="204"/>
      <c r="AI67" s="204"/>
    </row>
    <row r="68" spans="1:35" s="59" customFormat="1" ht="12" customHeight="1">
      <c r="A68" s="90"/>
      <c r="B68" s="1357" t="s">
        <v>72</v>
      </c>
      <c r="C68" s="1437"/>
      <c r="D68" s="1437"/>
      <c r="E68" s="1437"/>
      <c r="F68" s="1359"/>
      <c r="G68" s="1360"/>
      <c r="H68" s="91"/>
      <c r="I68" s="1361">
        <f t="shared" si="2"/>
        <v>0</v>
      </c>
      <c r="J68" s="1361"/>
      <c r="K68" s="1361"/>
      <c r="L68" s="1361"/>
      <c r="M68" s="84"/>
      <c r="N68" s="1560"/>
      <c r="O68" s="1561"/>
      <c r="P68" s="1561"/>
      <c r="Q68" s="1561"/>
      <c r="R68" s="1561"/>
      <c r="S68" s="1561"/>
      <c r="T68" s="1561"/>
      <c r="U68" s="1561"/>
      <c r="V68" s="1562"/>
      <c r="W68" s="204"/>
      <c r="Z68" s="204"/>
      <c r="AA68" s="204"/>
      <c r="AB68" s="204"/>
      <c r="AC68" s="204"/>
      <c r="AD68" s="204"/>
      <c r="AE68" s="204"/>
      <c r="AF68" s="204"/>
      <c r="AG68" s="204"/>
      <c r="AH68" s="204"/>
      <c r="AI68" s="204"/>
    </row>
    <row r="69" spans="1:35" s="59" customFormat="1" ht="22.5" customHeight="1" thickBot="1">
      <c r="A69" s="84"/>
      <c r="B69" s="1554"/>
      <c r="C69" s="1471">
        <v>0</v>
      </c>
      <c r="D69" s="1472"/>
      <c r="E69" s="1473"/>
      <c r="F69" s="1555"/>
      <c r="G69" s="1556"/>
      <c r="H69" s="220" t="s">
        <v>69</v>
      </c>
      <c r="I69" s="1374">
        <f t="shared" si="2"/>
        <v>0</v>
      </c>
      <c r="J69" s="1375"/>
      <c r="K69" s="1375"/>
      <c r="L69" s="1355"/>
      <c r="M69" s="84"/>
      <c r="N69" s="1560"/>
      <c r="O69" s="1561"/>
      <c r="P69" s="1561"/>
      <c r="Q69" s="1561"/>
      <c r="R69" s="1561"/>
      <c r="S69" s="1561"/>
      <c r="T69" s="1561"/>
      <c r="U69" s="1561"/>
      <c r="V69" s="1562"/>
      <c r="W69" s="204"/>
      <c r="Z69" s="204"/>
      <c r="AA69" s="204"/>
      <c r="AB69" s="204"/>
      <c r="AC69" s="204"/>
      <c r="AD69" s="204"/>
      <c r="AE69" s="204"/>
      <c r="AF69" s="204"/>
      <c r="AG69" s="204"/>
      <c r="AH69" s="204"/>
      <c r="AI69" s="204"/>
    </row>
    <row r="70" spans="1:35" s="59" customFormat="1" ht="12" customHeight="1" thickTop="1">
      <c r="A70" s="84"/>
      <c r="B70" s="1483" t="s">
        <v>75</v>
      </c>
      <c r="C70" s="1484">
        <f>INT(SUM(C64,C66,C68))</f>
        <v>0</v>
      </c>
      <c r="D70" s="1485"/>
      <c r="E70" s="1566"/>
      <c r="F70" s="1567"/>
      <c r="G70" s="1568"/>
      <c r="H70" s="1569"/>
      <c r="I70" s="1570">
        <f>SUM(I64,I66,I68)</f>
        <v>0</v>
      </c>
      <c r="J70" s="1492"/>
      <c r="K70" s="1492"/>
      <c r="L70" s="1493"/>
      <c r="M70" s="84"/>
      <c r="N70" s="1560"/>
      <c r="O70" s="1561"/>
      <c r="P70" s="1561"/>
      <c r="Q70" s="1561"/>
      <c r="R70" s="1561"/>
      <c r="S70" s="1561"/>
      <c r="T70" s="1561"/>
      <c r="U70" s="1561"/>
      <c r="V70" s="1562"/>
      <c r="W70" s="204"/>
      <c r="Z70" s="204"/>
      <c r="AA70" s="204"/>
      <c r="AB70" s="204"/>
      <c r="AC70" s="204"/>
      <c r="AD70" s="204"/>
      <c r="AE70" s="204"/>
      <c r="AF70" s="204"/>
      <c r="AG70" s="204"/>
      <c r="AH70" s="204"/>
      <c r="AI70" s="204"/>
    </row>
    <row r="71" spans="1:35" s="59" customFormat="1" ht="22.5" customHeight="1">
      <c r="A71" s="84"/>
      <c r="B71" s="1341"/>
      <c r="C71" s="1494">
        <f>INT(SUM(C65,C67,C69))</f>
        <v>0</v>
      </c>
      <c r="D71" s="1495"/>
      <c r="E71" s="1496"/>
      <c r="F71" s="1489"/>
      <c r="G71" s="1490"/>
      <c r="H71" s="1491"/>
      <c r="I71" s="1374">
        <f>SUM(I65,I67,I69)</f>
        <v>0</v>
      </c>
      <c r="J71" s="1375"/>
      <c r="K71" s="1375"/>
      <c r="L71" s="1355"/>
      <c r="M71" s="84"/>
      <c r="N71" s="1560"/>
      <c r="O71" s="1561"/>
      <c r="P71" s="1561"/>
      <c r="Q71" s="1561"/>
      <c r="R71" s="1561"/>
      <c r="S71" s="1561"/>
      <c r="T71" s="1561"/>
      <c r="U71" s="1561"/>
      <c r="V71" s="1562"/>
      <c r="W71" s="204"/>
      <c r="Z71" s="204"/>
      <c r="AA71" s="204"/>
      <c r="AB71" s="204"/>
      <c r="AC71" s="204"/>
      <c r="AD71" s="204"/>
      <c r="AE71" s="204"/>
      <c r="AF71" s="204"/>
      <c r="AG71" s="204"/>
      <c r="AH71" s="204"/>
      <c r="AI71" s="204"/>
    </row>
    <row r="72" spans="1:35" s="59" customFormat="1" ht="25.5" customHeight="1">
      <c r="A72" s="84"/>
      <c r="B72" s="1468" t="s">
        <v>240</v>
      </c>
      <c r="C72" s="1468"/>
      <c r="D72" s="1468"/>
      <c r="E72" s="1468"/>
      <c r="F72" s="1468"/>
      <c r="G72" s="1468"/>
      <c r="H72" s="1468"/>
      <c r="I72" s="1468"/>
      <c r="J72" s="1468"/>
      <c r="K72" s="1468"/>
      <c r="L72" s="1468"/>
      <c r="M72" s="84"/>
      <c r="N72" s="1563"/>
      <c r="O72" s="1564"/>
      <c r="P72" s="1564"/>
      <c r="Q72" s="1564"/>
      <c r="R72" s="1564"/>
      <c r="S72" s="1564"/>
      <c r="T72" s="1564"/>
      <c r="U72" s="1564"/>
      <c r="V72" s="1565"/>
      <c r="W72" s="204"/>
      <c r="Z72" s="204"/>
      <c r="AA72" s="204"/>
      <c r="AB72" s="204"/>
      <c r="AC72" s="204"/>
      <c r="AD72" s="204"/>
      <c r="AE72" s="204"/>
      <c r="AF72" s="204"/>
      <c r="AG72" s="204"/>
      <c r="AH72" s="204"/>
      <c r="AI72" s="204"/>
    </row>
    <row r="73" spans="1:35" s="59" customFormat="1" ht="20.25" customHeight="1">
      <c r="A73" s="84"/>
      <c r="B73" s="12"/>
      <c r="C73" s="206"/>
      <c r="D73" s="206"/>
      <c r="E73" s="206"/>
      <c r="F73" s="108"/>
      <c r="G73" s="108"/>
      <c r="H73" s="108"/>
      <c r="I73" s="97"/>
      <c r="J73" s="97"/>
      <c r="K73" s="97"/>
      <c r="L73" s="97"/>
      <c r="N73" s="204"/>
      <c r="O73" s="204"/>
      <c r="P73" s="204"/>
      <c r="Q73" s="204"/>
      <c r="R73" s="204"/>
      <c r="S73" s="204"/>
      <c r="T73" s="204"/>
      <c r="U73" s="204"/>
      <c r="V73" s="204"/>
      <c r="W73" s="204"/>
    </row>
    <row r="74" spans="1:35" ht="18.75" customHeight="1">
      <c r="A74" s="1469" t="s">
        <v>265</v>
      </c>
      <c r="B74" s="1469"/>
      <c r="C74" s="1469"/>
      <c r="D74" s="1469"/>
      <c r="E74" s="1469"/>
      <c r="F74" s="1469"/>
      <c r="G74" s="1469"/>
      <c r="H74" s="1469"/>
      <c r="I74" s="1469"/>
      <c r="J74" s="1469"/>
      <c r="K74" s="1469"/>
      <c r="L74" s="1469"/>
      <c r="M74" s="1469"/>
      <c r="N74" s="221"/>
      <c r="O74"/>
      <c r="P74"/>
      <c r="Q74"/>
      <c r="R74"/>
      <c r="S74"/>
      <c r="T74"/>
      <c r="U74"/>
      <c r="V74"/>
      <c r="W74"/>
    </row>
    <row r="75" spans="1:35" customFormat="1" ht="27" customHeight="1">
      <c r="B75" s="1066" t="s">
        <v>266</v>
      </c>
      <c r="C75" s="1066"/>
      <c r="D75" s="1066"/>
      <c r="E75" s="1066"/>
      <c r="F75" s="1066"/>
      <c r="G75" s="1066"/>
      <c r="H75" s="1066"/>
      <c r="I75" s="1470" t="s">
        <v>267</v>
      </c>
      <c r="J75" s="1470"/>
      <c r="K75" s="1470"/>
      <c r="L75" s="1470"/>
      <c r="M75" s="1066" t="s">
        <v>268</v>
      </c>
      <c r="N75" s="1066"/>
      <c r="O75" s="1066"/>
      <c r="P75" s="1066"/>
      <c r="Q75" s="30"/>
      <c r="R75" s="30"/>
      <c r="S75" s="30"/>
      <c r="T75" s="30"/>
      <c r="X75" s="30"/>
      <c r="Y75" s="30"/>
      <c r="Z75" s="30"/>
      <c r="AA75" s="30"/>
      <c r="AB75" s="30"/>
      <c r="AC75" s="30"/>
      <c r="AD75" s="30"/>
      <c r="AE75" s="30"/>
    </row>
    <row r="76" spans="1:35" customFormat="1" ht="33.75" customHeight="1">
      <c r="B76" s="1464" t="s">
        <v>269</v>
      </c>
      <c r="C76" s="1465"/>
      <c r="D76" s="1465"/>
      <c r="E76" s="1465"/>
      <c r="F76" s="1465"/>
      <c r="G76" s="1465"/>
      <c r="H76" s="1465"/>
      <c r="I76" s="1466"/>
      <c r="J76" s="1466"/>
      <c r="K76" s="1466"/>
      <c r="L76" s="1466"/>
      <c r="M76" s="1467">
        <v>40000</v>
      </c>
      <c r="N76" s="1467"/>
      <c r="O76" s="1467"/>
      <c r="P76" s="1467"/>
      <c r="Q76" s="30"/>
      <c r="R76" s="30"/>
      <c r="S76" s="30"/>
      <c r="T76" s="30"/>
      <c r="X76" s="30"/>
      <c r="Y76" s="30"/>
      <c r="Z76" s="30"/>
      <c r="AA76" s="30"/>
      <c r="AB76" s="30"/>
      <c r="AC76" s="30"/>
      <c r="AD76" s="30"/>
      <c r="AE76" s="30"/>
    </row>
    <row r="77" spans="1:35" customFormat="1" ht="38.25" customHeight="1">
      <c r="B77" s="1464" t="s">
        <v>270</v>
      </c>
      <c r="C77" s="1465"/>
      <c r="D77" s="1465"/>
      <c r="E77" s="1465"/>
      <c r="F77" s="1465"/>
      <c r="G77" s="1465"/>
      <c r="H77" s="1465"/>
      <c r="I77" s="1466"/>
      <c r="J77" s="1466"/>
      <c r="K77" s="1466"/>
      <c r="L77" s="1466"/>
      <c r="M77" s="1467">
        <v>80000</v>
      </c>
      <c r="N77" s="1467"/>
      <c r="O77" s="1467"/>
      <c r="P77" s="1467"/>
      <c r="Q77" s="30"/>
      <c r="R77" s="30"/>
      <c r="S77" s="30"/>
      <c r="T77" s="30"/>
      <c r="X77" s="30"/>
      <c r="Y77" s="30"/>
      <c r="Z77" s="30"/>
      <c r="AA77" s="30"/>
      <c r="AB77" s="30"/>
      <c r="AC77" s="30"/>
      <c r="AD77" s="30"/>
      <c r="AE77" s="30"/>
    </row>
    <row r="78" spans="1:35" customFormat="1" ht="32.25" customHeight="1">
      <c r="B78" s="1465" t="s">
        <v>271</v>
      </c>
      <c r="C78" s="1465"/>
      <c r="D78" s="1465"/>
      <c r="E78" s="1465"/>
      <c r="F78" s="1465"/>
      <c r="G78" s="1465"/>
      <c r="H78" s="1465"/>
      <c r="I78" s="1466"/>
      <c r="J78" s="1466"/>
      <c r="K78" s="1466"/>
      <c r="L78" s="1466"/>
      <c r="M78" s="1467">
        <v>160000</v>
      </c>
      <c r="N78" s="1467"/>
      <c r="O78" s="1467"/>
      <c r="P78" s="1467"/>
      <c r="Q78" s="30"/>
      <c r="R78" s="30"/>
      <c r="S78" s="30"/>
      <c r="T78" s="30"/>
      <c r="X78" s="30"/>
      <c r="Y78" s="30"/>
      <c r="Z78" s="30"/>
      <c r="AA78" s="30"/>
      <c r="AB78" s="30"/>
      <c r="AC78" s="30"/>
      <c r="AD78" s="30"/>
      <c r="AE78" s="30"/>
    </row>
    <row r="79" spans="1:35" customFormat="1" ht="51.75" customHeight="1">
      <c r="B79" s="1013" t="s">
        <v>503</v>
      </c>
      <c r="C79" s="1013"/>
      <c r="D79" s="1013"/>
      <c r="E79" s="1013"/>
      <c r="F79" s="1013"/>
      <c r="G79" s="1013"/>
      <c r="H79" s="1013"/>
      <c r="I79" s="1013"/>
      <c r="J79" s="1013"/>
      <c r="K79" s="1013"/>
      <c r="L79" s="1013"/>
      <c r="M79" s="1013"/>
      <c r="N79" s="1013"/>
      <c r="O79" s="1013"/>
      <c r="P79" s="1013"/>
      <c r="Q79" s="1013"/>
      <c r="R79" s="1013"/>
      <c r="S79" s="1013"/>
      <c r="T79" s="1013"/>
      <c r="U79" s="1013"/>
      <c r="V79" s="1013"/>
    </row>
    <row r="80" spans="1:35" ht="33.75" customHeight="1">
      <c r="B80" s="1061" t="s">
        <v>272</v>
      </c>
      <c r="C80" s="1061"/>
      <c r="D80" s="1061"/>
      <c r="E80" s="1061"/>
      <c r="F80" s="1061"/>
      <c r="G80" s="1061"/>
      <c r="H80" s="1061"/>
      <c r="I80" s="1061"/>
      <c r="J80" s="1061"/>
      <c r="K80" s="1061"/>
      <c r="L80" s="1061"/>
      <c r="M80" s="1061"/>
      <c r="N80" s="1061"/>
      <c r="O80" s="1061"/>
      <c r="P80" s="1061"/>
      <c r="Q80" s="1061"/>
      <c r="R80" s="1061"/>
      <c r="S80" s="1061"/>
      <c r="T80" s="1061"/>
      <c r="U80" s="1061"/>
      <c r="V80" s="1061"/>
    </row>
    <row r="81" spans="1:23" ht="18.75" customHeight="1">
      <c r="A81" s="1469" t="s">
        <v>505</v>
      </c>
      <c r="B81" s="1469"/>
      <c r="C81" s="1469"/>
      <c r="D81" s="1469"/>
      <c r="E81" s="1469"/>
      <c r="F81" s="1469"/>
      <c r="G81" s="1469"/>
      <c r="H81" s="1469"/>
      <c r="I81" s="1469"/>
      <c r="J81" s="1469"/>
      <c r="K81" s="1469"/>
      <c r="L81" s="1469"/>
      <c r="M81" s="1469"/>
      <c r="N81" s="1469"/>
      <c r="O81" s="1469"/>
      <c r="P81" s="1469"/>
      <c r="Q81" s="1469"/>
      <c r="R81"/>
      <c r="S81"/>
      <c r="T81"/>
      <c r="U81"/>
      <c r="V81"/>
      <c r="W81"/>
    </row>
    <row r="82" spans="1:23" ht="21" customHeight="1">
      <c r="A82" s="86"/>
      <c r="B82" s="208" t="s">
        <v>242</v>
      </c>
      <c r="C82" s="69"/>
      <c r="D82" s="69"/>
      <c r="E82" s="69"/>
      <c r="G82" s="69"/>
      <c r="H82" s="69"/>
      <c r="I82" s="69"/>
      <c r="J82" s="69"/>
      <c r="K82" s="69"/>
      <c r="L82" s="69"/>
      <c r="P82" s="324"/>
      <c r="Q82" s="324"/>
      <c r="R82" s="324"/>
      <c r="S82" s="324"/>
      <c r="T82" s="324"/>
      <c r="U82" s="324"/>
      <c r="V82" s="324"/>
      <c r="W82" s="324"/>
    </row>
    <row r="83" spans="1:23" ht="36.6" customHeight="1">
      <c r="A83" s="86"/>
      <c r="B83" s="1580" t="s">
        <v>533</v>
      </c>
      <c r="C83" s="1581"/>
      <c r="D83" s="1581"/>
      <c r="E83" s="1581"/>
      <c r="F83" s="1581"/>
      <c r="G83" s="1581"/>
      <c r="H83" s="1581"/>
      <c r="I83" s="1581"/>
      <c r="J83" s="1581"/>
      <c r="K83" s="1581"/>
      <c r="L83" s="1581"/>
      <c r="M83" s="1581"/>
      <c r="N83" s="1581"/>
      <c r="O83" s="1581"/>
      <c r="P83" s="1581"/>
      <c r="Q83" s="1581"/>
      <c r="R83" s="1581"/>
      <c r="S83" s="1581"/>
      <c r="T83" s="1581"/>
      <c r="U83" s="1581"/>
      <c r="V83" s="1581"/>
      <c r="W83" s="324"/>
    </row>
    <row r="84" spans="1:23" ht="49.9" customHeight="1">
      <c r="A84" s="86"/>
      <c r="B84" s="1580" t="s">
        <v>534</v>
      </c>
      <c r="C84" s="1581"/>
      <c r="D84" s="1581"/>
      <c r="E84" s="1581"/>
      <c r="F84" s="1581"/>
      <c r="G84" s="1581"/>
      <c r="H84" s="1581"/>
      <c r="I84" s="1581"/>
      <c r="J84" s="1581"/>
      <c r="K84" s="1581"/>
      <c r="L84" s="1581"/>
      <c r="M84" s="1581"/>
      <c r="N84" s="1581"/>
      <c r="O84" s="1581"/>
      <c r="P84" s="1581"/>
      <c r="Q84" s="1581"/>
      <c r="R84" s="1581"/>
      <c r="S84" s="1581"/>
      <c r="T84" s="1581"/>
      <c r="U84" s="1581"/>
      <c r="V84" s="1581"/>
      <c r="W84" s="324"/>
    </row>
    <row r="85" spans="1:23" ht="18" customHeight="1">
      <c r="A85" s="86"/>
      <c r="B85" s="331"/>
      <c r="C85" s="332"/>
      <c r="D85" s="332"/>
      <c r="E85" s="332"/>
      <c r="F85" s="332"/>
      <c r="G85" s="332"/>
      <c r="H85" s="332"/>
      <c r="I85" s="332"/>
      <c r="J85" s="332"/>
      <c r="K85" s="332"/>
      <c r="L85" s="332"/>
      <c r="M85" s="332"/>
      <c r="N85" s="332"/>
      <c r="O85" s="332"/>
      <c r="P85" s="332"/>
      <c r="Q85" s="332"/>
      <c r="R85" s="332"/>
      <c r="S85" s="332"/>
      <c r="T85" s="332"/>
      <c r="U85" s="332"/>
      <c r="V85" s="332"/>
      <c r="W85" s="328"/>
    </row>
    <row r="86" spans="1:23" ht="18" customHeight="1">
      <c r="A86" s="86"/>
      <c r="B86" s="335" t="s">
        <v>514</v>
      </c>
      <c r="C86" s="332"/>
      <c r="D86" s="332"/>
      <c r="E86" s="332"/>
      <c r="F86" s="332"/>
      <c r="G86" s="332"/>
      <c r="H86" s="332"/>
      <c r="I86" s="332"/>
      <c r="J86" s="332"/>
      <c r="K86" s="332"/>
      <c r="L86" s="332"/>
      <c r="M86" s="332"/>
      <c r="N86" s="332"/>
      <c r="O86" s="332"/>
      <c r="P86" s="332"/>
      <c r="Q86" s="332"/>
      <c r="R86" s="332"/>
      <c r="S86" s="332"/>
      <c r="T86" s="332"/>
      <c r="U86" s="332"/>
      <c r="V86" s="328"/>
    </row>
    <row r="87" spans="1:23" ht="18" customHeight="1">
      <c r="A87" s="86"/>
      <c r="B87" s="1088" t="s">
        <v>525</v>
      </c>
      <c r="C87" s="1088"/>
      <c r="D87" s="1088"/>
      <c r="E87" s="1088"/>
      <c r="F87" s="1066" t="s">
        <v>526</v>
      </c>
      <c r="G87" s="1066"/>
      <c r="H87" s="1066"/>
      <c r="I87" s="336"/>
      <c r="J87" s="336"/>
      <c r="K87" s="336"/>
      <c r="L87" s="336"/>
      <c r="M87" s="336"/>
      <c r="N87" s="336"/>
      <c r="O87" s="336"/>
      <c r="P87" s="336"/>
      <c r="Q87" s="336"/>
      <c r="R87" s="336"/>
      <c r="S87" s="336"/>
      <c r="T87" s="336"/>
      <c r="U87" s="336"/>
      <c r="V87" s="333"/>
    </row>
    <row r="88" spans="1:23" ht="30" customHeight="1">
      <c r="A88" s="86"/>
      <c r="B88" s="1583"/>
      <c r="C88" s="1303"/>
      <c r="D88" s="1303"/>
      <c r="E88" s="334" t="s">
        <v>506</v>
      </c>
      <c r="F88" s="1194"/>
      <c r="G88" s="1582"/>
      <c r="H88" s="334" t="s">
        <v>506</v>
      </c>
      <c r="I88" s="336"/>
      <c r="J88" s="336"/>
      <c r="K88" s="336"/>
      <c r="L88" s="336"/>
      <c r="M88" s="336"/>
      <c r="N88" s="336"/>
      <c r="O88" s="336"/>
      <c r="P88" s="336"/>
      <c r="Q88" s="336"/>
      <c r="R88" s="336"/>
      <c r="S88" s="336"/>
      <c r="T88" s="336"/>
      <c r="U88" s="336"/>
      <c r="V88" s="333"/>
    </row>
    <row r="89" spans="1:23" ht="18" customHeight="1">
      <c r="A89" s="86"/>
      <c r="B89" s="335"/>
      <c r="C89" s="332"/>
      <c r="D89" s="332"/>
      <c r="E89" s="332"/>
      <c r="F89" s="332"/>
      <c r="G89" s="332"/>
      <c r="H89" s="332"/>
      <c r="I89" s="332"/>
      <c r="J89" s="332"/>
      <c r="K89" s="332"/>
      <c r="L89" s="332"/>
      <c r="M89" s="332"/>
      <c r="N89" s="332"/>
      <c r="O89" s="332"/>
      <c r="P89" s="332"/>
      <c r="Q89" s="332"/>
      <c r="R89" s="332"/>
      <c r="S89" s="332"/>
      <c r="T89" s="332"/>
      <c r="U89" s="332"/>
      <c r="V89" s="328"/>
    </row>
    <row r="90" spans="1:23" ht="18" customHeight="1">
      <c r="A90" s="86"/>
      <c r="B90" s="335" t="s">
        <v>508</v>
      </c>
      <c r="C90" s="355"/>
      <c r="D90" s="355"/>
      <c r="E90" s="355"/>
      <c r="F90" s="355"/>
      <c r="G90" s="355"/>
      <c r="H90" s="355"/>
      <c r="I90" s="355"/>
      <c r="J90" s="355"/>
      <c r="K90" s="355"/>
      <c r="L90" s="355"/>
      <c r="M90" s="355"/>
      <c r="N90" s="355"/>
      <c r="O90" s="355"/>
      <c r="P90" s="355"/>
      <c r="Q90" s="355"/>
      <c r="R90" s="355"/>
      <c r="S90" s="355"/>
      <c r="T90" s="355"/>
      <c r="U90" s="355"/>
      <c r="V90" s="354"/>
    </row>
    <row r="91" spans="1:23" ht="18" customHeight="1">
      <c r="A91" s="86"/>
      <c r="B91" s="1005" t="s">
        <v>509</v>
      </c>
      <c r="C91" s="1212"/>
      <c r="D91" s="1212"/>
      <c r="E91" s="1006"/>
      <c r="F91" s="1438" t="s">
        <v>511</v>
      </c>
      <c r="G91" s="1439"/>
      <c r="H91" s="1439"/>
      <c r="I91" s="1439"/>
      <c r="J91" s="1439"/>
      <c r="K91" s="1439"/>
      <c r="L91" s="1439"/>
      <c r="M91" s="1439"/>
      <c r="N91" s="1439"/>
      <c r="O91" s="1439"/>
      <c r="P91" s="1439"/>
      <c r="Q91" s="1439"/>
      <c r="R91" s="1439"/>
      <c r="S91" s="1439"/>
      <c r="T91" s="1439"/>
      <c r="U91" s="1440"/>
      <c r="V91" s="354"/>
    </row>
    <row r="92" spans="1:23" ht="34.15" customHeight="1">
      <c r="A92" s="86"/>
      <c r="B92" s="1578"/>
      <c r="C92" s="1579"/>
      <c r="D92" s="1579"/>
      <c r="E92" s="897" t="s">
        <v>88</v>
      </c>
      <c r="F92" s="1460"/>
      <c r="G92" s="1461"/>
      <c r="H92" s="1461"/>
      <c r="I92" s="1461"/>
      <c r="J92" s="1461"/>
      <c r="K92" s="1461"/>
      <c r="L92" s="1461"/>
      <c r="M92" s="1461"/>
      <c r="N92" s="1461"/>
      <c r="O92" s="1461"/>
      <c r="P92" s="1461"/>
      <c r="Q92" s="1461"/>
      <c r="R92" s="1461"/>
      <c r="S92" s="1461"/>
      <c r="T92" s="1461"/>
      <c r="U92" s="1462"/>
      <c r="V92" s="354"/>
    </row>
    <row r="93" spans="1:23" ht="34.15" customHeight="1">
      <c r="A93" s="86"/>
      <c r="B93" s="1576"/>
      <c r="C93" s="1577"/>
      <c r="D93" s="1577"/>
      <c r="E93" s="898" t="s">
        <v>88</v>
      </c>
      <c r="F93" s="1460"/>
      <c r="G93" s="1461"/>
      <c r="H93" s="1461"/>
      <c r="I93" s="1461"/>
      <c r="J93" s="1461"/>
      <c r="K93" s="1461"/>
      <c r="L93" s="1461"/>
      <c r="M93" s="1461"/>
      <c r="N93" s="1461"/>
      <c r="O93" s="1461"/>
      <c r="P93" s="1461"/>
      <c r="Q93" s="1461"/>
      <c r="R93" s="1461"/>
      <c r="S93" s="1461"/>
      <c r="T93" s="1461"/>
      <c r="U93" s="1462"/>
      <c r="V93" s="354"/>
    </row>
    <row r="94" spans="1:23" ht="34.15" customHeight="1">
      <c r="A94" s="86"/>
      <c r="B94" s="1576"/>
      <c r="C94" s="1577"/>
      <c r="D94" s="1577"/>
      <c r="E94" s="899" t="s">
        <v>88</v>
      </c>
      <c r="F94" s="1460"/>
      <c r="G94" s="1461"/>
      <c r="H94" s="1461"/>
      <c r="I94" s="1461"/>
      <c r="J94" s="1461"/>
      <c r="K94" s="1461"/>
      <c r="L94" s="1461"/>
      <c r="M94" s="1461"/>
      <c r="N94" s="1461"/>
      <c r="O94" s="1461"/>
      <c r="P94" s="1461"/>
      <c r="Q94" s="1461"/>
      <c r="R94" s="1461"/>
      <c r="S94" s="1461"/>
      <c r="T94" s="1461"/>
      <c r="U94" s="1462"/>
      <c r="V94" s="354"/>
    </row>
    <row r="95" spans="1:23" ht="34.15" customHeight="1">
      <c r="A95" s="86"/>
      <c r="B95" s="1576"/>
      <c r="C95" s="1577"/>
      <c r="D95" s="1577"/>
      <c r="E95" s="898" t="s">
        <v>88</v>
      </c>
      <c r="F95" s="1460"/>
      <c r="G95" s="1461"/>
      <c r="H95" s="1461"/>
      <c r="I95" s="1461"/>
      <c r="J95" s="1461"/>
      <c r="K95" s="1461"/>
      <c r="L95" s="1461"/>
      <c r="M95" s="1461"/>
      <c r="N95" s="1461"/>
      <c r="O95" s="1461"/>
      <c r="P95" s="1461"/>
      <c r="Q95" s="1461"/>
      <c r="R95" s="1461"/>
      <c r="S95" s="1461"/>
      <c r="T95" s="1461"/>
      <c r="U95" s="1462"/>
      <c r="V95" s="354"/>
    </row>
    <row r="96" spans="1:23" ht="34.15" customHeight="1">
      <c r="A96" s="86"/>
      <c r="B96" s="1576"/>
      <c r="C96" s="1577"/>
      <c r="D96" s="1577"/>
      <c r="E96" s="900" t="s">
        <v>88</v>
      </c>
      <c r="F96" s="1460"/>
      <c r="G96" s="1461"/>
      <c r="H96" s="1461"/>
      <c r="I96" s="1461"/>
      <c r="J96" s="1461"/>
      <c r="K96" s="1461"/>
      <c r="L96" s="1461"/>
      <c r="M96" s="1461"/>
      <c r="N96" s="1461"/>
      <c r="O96" s="1461"/>
      <c r="P96" s="1461"/>
      <c r="Q96" s="1461"/>
      <c r="R96" s="1461"/>
      <c r="S96" s="1461"/>
      <c r="T96" s="1461"/>
      <c r="U96" s="1462"/>
      <c r="V96" s="354"/>
    </row>
    <row r="97" spans="1:36" ht="18" customHeight="1">
      <c r="A97" s="86"/>
      <c r="B97" s="335"/>
      <c r="C97" s="355"/>
      <c r="D97" s="355"/>
      <c r="E97" s="355"/>
      <c r="F97" s="355"/>
      <c r="G97" s="355"/>
      <c r="H97" s="355"/>
      <c r="I97" s="355"/>
      <c r="J97" s="355"/>
      <c r="K97" s="355"/>
      <c r="L97" s="355"/>
      <c r="M97" s="355"/>
      <c r="N97" s="355"/>
      <c r="O97" s="355"/>
      <c r="P97" s="355"/>
      <c r="Q97" s="355"/>
      <c r="R97" s="355"/>
      <c r="S97" s="355"/>
      <c r="T97" s="355"/>
      <c r="U97" s="355"/>
      <c r="V97" s="354"/>
    </row>
    <row r="98" spans="1:36" ht="18" customHeight="1">
      <c r="A98" s="86"/>
      <c r="B98" s="335" t="s">
        <v>515</v>
      </c>
      <c r="C98" s="332"/>
      <c r="D98" s="332"/>
      <c r="E98" s="332"/>
      <c r="F98" s="332"/>
      <c r="G98" s="332"/>
      <c r="H98" s="332"/>
      <c r="P98" s="332"/>
      <c r="Q98" s="332"/>
      <c r="R98" s="332"/>
      <c r="S98" s="332"/>
      <c r="T98" s="332"/>
      <c r="U98" s="332"/>
      <c r="V98" s="332"/>
      <c r="W98" s="328"/>
    </row>
    <row r="99" spans="1:36" s="59" customFormat="1" ht="10.15" customHeight="1">
      <c r="A99" s="14"/>
      <c r="B99" s="1066" t="s">
        <v>64</v>
      </c>
      <c r="C99" s="1376" t="s">
        <v>504</v>
      </c>
      <c r="D99" s="1376"/>
      <c r="E99" s="1376"/>
      <c r="F99" s="1441"/>
      <c r="G99" s="1444"/>
      <c r="H99" s="1444"/>
      <c r="I99" s="1129"/>
      <c r="J99" s="1066" t="s">
        <v>66</v>
      </c>
      <c r="K99" s="1066"/>
      <c r="L99" s="1066"/>
      <c r="M99" s="1066"/>
      <c r="N99" s="1066"/>
      <c r="O99" s="1066" t="s">
        <v>510</v>
      </c>
      <c r="P99" s="1066"/>
      <c r="Q99" s="1066"/>
      <c r="R99" s="1066"/>
      <c r="S99" s="1252" t="s">
        <v>519</v>
      </c>
      <c r="T99" s="1451"/>
      <c r="U99" s="1451"/>
      <c r="V99" s="1452"/>
      <c r="W99" s="325"/>
      <c r="X99" s="325"/>
      <c r="Y99" s="325"/>
      <c r="AB99" s="200"/>
      <c r="AC99" s="326"/>
      <c r="AD99" s="326"/>
      <c r="AE99" s="326"/>
      <c r="AF99" s="326"/>
      <c r="AG99" s="202"/>
      <c r="AH99" s="202"/>
      <c r="AI99" s="202"/>
      <c r="AJ99" s="202"/>
    </row>
    <row r="100" spans="1:36" s="59" customFormat="1" ht="37.9" customHeight="1">
      <c r="A100" s="14"/>
      <c r="B100" s="1066"/>
      <c r="C100" s="1376"/>
      <c r="D100" s="1376"/>
      <c r="E100" s="1376"/>
      <c r="F100" s="1376"/>
      <c r="G100" s="1441" t="s">
        <v>513</v>
      </c>
      <c r="H100" s="1442"/>
      <c r="I100" s="1443"/>
      <c r="J100" s="1066"/>
      <c r="K100" s="1066"/>
      <c r="L100" s="1066"/>
      <c r="M100" s="1066"/>
      <c r="N100" s="1066"/>
      <c r="O100" s="1066"/>
      <c r="P100" s="1066"/>
      <c r="Q100" s="1066"/>
      <c r="R100" s="1066"/>
      <c r="S100" s="1309"/>
      <c r="T100" s="1453"/>
      <c r="U100" s="1453"/>
      <c r="V100" s="1310"/>
      <c r="W100" s="325"/>
      <c r="X100" s="325"/>
      <c r="Y100" s="325"/>
      <c r="AB100" s="200"/>
      <c r="AC100" s="326"/>
      <c r="AD100" s="326"/>
      <c r="AE100" s="326"/>
      <c r="AF100" s="326"/>
      <c r="AG100" s="202"/>
      <c r="AH100" s="202"/>
      <c r="AI100" s="202"/>
      <c r="AJ100" s="202"/>
    </row>
    <row r="101" spans="1:36" s="59" customFormat="1" ht="18.600000000000001" customHeight="1">
      <c r="A101" s="14"/>
      <c r="B101" s="1357" t="s">
        <v>35</v>
      </c>
      <c r="C101" s="1445"/>
      <c r="D101" s="1446"/>
      <c r="E101" s="1446"/>
      <c r="F101" s="1447"/>
      <c r="G101" s="1445"/>
      <c r="H101" s="1446"/>
      <c r="I101" s="1447"/>
      <c r="J101" s="1572"/>
      <c r="K101" s="1572"/>
      <c r="L101" s="1573"/>
      <c r="M101" s="1574" t="s">
        <v>69</v>
      </c>
      <c r="N101" s="1575"/>
      <c r="O101" s="1571">
        <f>C101*J101/10</f>
        <v>0</v>
      </c>
      <c r="P101" s="1571"/>
      <c r="Q101" s="1571"/>
      <c r="R101" s="1571"/>
      <c r="S101" s="1454">
        <f>IF(G101&gt;0,G101/C101,0)</f>
        <v>0</v>
      </c>
      <c r="T101" s="1455"/>
      <c r="U101" s="1455"/>
      <c r="V101" s="1456"/>
      <c r="W101" s="325"/>
      <c r="X101" s="325"/>
      <c r="Y101" s="325"/>
      <c r="AB101" s="327"/>
      <c r="AC101" s="327"/>
      <c r="AD101" s="327"/>
      <c r="AE101" s="327"/>
      <c r="AF101" s="327"/>
      <c r="AG101" s="327"/>
      <c r="AH101" s="327"/>
      <c r="AI101" s="327"/>
      <c r="AJ101" s="327"/>
    </row>
    <row r="102" spans="1:36" s="59" customFormat="1" ht="18.600000000000001" customHeight="1">
      <c r="A102" s="14"/>
      <c r="B102" s="1341"/>
      <c r="C102" s="1448"/>
      <c r="D102" s="1449"/>
      <c r="E102" s="1449"/>
      <c r="F102" s="1450"/>
      <c r="G102" s="1448"/>
      <c r="H102" s="1449"/>
      <c r="I102" s="1450"/>
      <c r="J102" s="1572"/>
      <c r="K102" s="1572"/>
      <c r="L102" s="1573"/>
      <c r="M102" s="1574"/>
      <c r="N102" s="1575"/>
      <c r="O102" s="1571"/>
      <c r="P102" s="1571"/>
      <c r="Q102" s="1571"/>
      <c r="R102" s="1571"/>
      <c r="S102" s="1457"/>
      <c r="T102" s="1458"/>
      <c r="U102" s="1458"/>
      <c r="V102" s="1459"/>
      <c r="W102" s="330"/>
      <c r="X102" s="330"/>
      <c r="Y102" s="330"/>
      <c r="AB102" s="329"/>
      <c r="AC102" s="329"/>
      <c r="AD102" s="329"/>
      <c r="AE102" s="329"/>
      <c r="AF102" s="329"/>
      <c r="AG102" s="329"/>
      <c r="AH102" s="329"/>
      <c r="AI102" s="329"/>
      <c r="AJ102" s="329"/>
    </row>
    <row r="103" spans="1:36" s="59" customFormat="1" ht="18.600000000000001" customHeight="1">
      <c r="A103" s="14"/>
      <c r="B103" s="1584" t="s">
        <v>541</v>
      </c>
      <c r="C103" s="1584"/>
      <c r="D103" s="1584"/>
      <c r="E103" s="1584"/>
      <c r="F103" s="1584"/>
      <c r="G103" s="1584"/>
      <c r="H103" s="1584"/>
      <c r="I103" s="1584"/>
      <c r="J103" s="1584"/>
      <c r="K103" s="1584"/>
      <c r="L103" s="1584"/>
      <c r="M103" s="1584"/>
      <c r="N103" s="1584"/>
      <c r="O103" s="1584"/>
      <c r="P103" s="1584"/>
      <c r="Q103" s="1584"/>
      <c r="R103" s="1584"/>
      <c r="S103" s="1584"/>
      <c r="T103" s="1584"/>
      <c r="U103" s="1584"/>
      <c r="V103" s="1584"/>
      <c r="W103" s="361"/>
      <c r="X103" s="361"/>
      <c r="Y103" s="361"/>
      <c r="AB103" s="360"/>
      <c r="AC103" s="360"/>
      <c r="AD103" s="360"/>
      <c r="AE103" s="360"/>
      <c r="AF103" s="360"/>
      <c r="AG103" s="360"/>
      <c r="AH103" s="360"/>
      <c r="AI103" s="360"/>
      <c r="AJ103" s="360"/>
    </row>
    <row r="105" spans="1:36" ht="18" customHeight="1">
      <c r="B105" s="30" t="s">
        <v>535</v>
      </c>
    </row>
    <row r="106" spans="1:36" ht="18" customHeight="1">
      <c r="B106" s="1252" t="s">
        <v>518</v>
      </c>
      <c r="C106" s="1451"/>
      <c r="D106" s="1451"/>
      <c r="E106" s="1451"/>
      <c r="F106" s="1452"/>
      <c r="G106" s="1595" t="s">
        <v>520</v>
      </c>
      <c r="H106" s="1596"/>
      <c r="I106" s="1596"/>
      <c r="J106" s="1596"/>
      <c r="K106" s="1444"/>
      <c r="L106" s="1444"/>
      <c r="M106" s="1444"/>
      <c r="N106" s="1129"/>
      <c r="O106" s="1252" t="s">
        <v>519</v>
      </c>
      <c r="P106" s="1451"/>
      <c r="Q106" s="1451"/>
      <c r="R106" s="1452"/>
      <c r="S106" s="1252" t="s">
        <v>201</v>
      </c>
      <c r="T106" s="1451"/>
      <c r="U106" s="1451"/>
      <c r="V106" s="1452"/>
    </row>
    <row r="107" spans="1:36" ht="18" customHeight="1">
      <c r="B107" s="1309"/>
      <c r="C107" s="1453"/>
      <c r="D107" s="1453"/>
      <c r="E107" s="1453"/>
      <c r="F107" s="1310"/>
      <c r="G107" s="1597"/>
      <c r="H107" s="1598"/>
      <c r="I107" s="1598"/>
      <c r="J107" s="1598"/>
      <c r="K107" s="1441" t="s">
        <v>513</v>
      </c>
      <c r="L107" s="1442"/>
      <c r="M107" s="1442"/>
      <c r="N107" s="1443"/>
      <c r="O107" s="1309"/>
      <c r="P107" s="1453"/>
      <c r="Q107" s="1453"/>
      <c r="R107" s="1310"/>
      <c r="S107" s="1309"/>
      <c r="T107" s="1453"/>
      <c r="U107" s="1453"/>
      <c r="V107" s="1310"/>
    </row>
    <row r="108" spans="1:36" ht="18" customHeight="1">
      <c r="B108" s="1591"/>
      <c r="C108" s="1592"/>
      <c r="D108" s="1592"/>
      <c r="E108" s="1592"/>
      <c r="F108" s="1593"/>
      <c r="G108" s="1599"/>
      <c r="H108" s="1600"/>
      <c r="I108" s="1600"/>
      <c r="J108" s="1603" t="s">
        <v>1030</v>
      </c>
      <c r="K108" s="1605"/>
      <c r="L108" s="1606"/>
      <c r="M108" s="1606"/>
      <c r="N108" s="1609" t="s">
        <v>1030</v>
      </c>
      <c r="O108" s="1454">
        <f>IF(K108&gt;0,K108/G108,0)</f>
        <v>0</v>
      </c>
      <c r="P108" s="1455"/>
      <c r="Q108" s="1455"/>
      <c r="R108" s="1456"/>
      <c r="S108" s="1585"/>
      <c r="T108" s="1586"/>
      <c r="U108" s="1586"/>
      <c r="V108" s="1587"/>
    </row>
    <row r="109" spans="1:36" ht="18" customHeight="1">
      <c r="B109" s="1206"/>
      <c r="C109" s="1594"/>
      <c r="D109" s="1594"/>
      <c r="E109" s="1594"/>
      <c r="F109" s="1207"/>
      <c r="G109" s="1601"/>
      <c r="H109" s="1602"/>
      <c r="I109" s="1602"/>
      <c r="J109" s="1604"/>
      <c r="K109" s="1607"/>
      <c r="L109" s="1608"/>
      <c r="M109" s="1608"/>
      <c r="N109" s="1610"/>
      <c r="O109" s="1457"/>
      <c r="P109" s="1458"/>
      <c r="Q109" s="1458"/>
      <c r="R109" s="1459"/>
      <c r="S109" s="1588"/>
      <c r="T109" s="1589"/>
      <c r="U109" s="1589"/>
      <c r="V109" s="1590"/>
    </row>
    <row r="110" spans="1:36" ht="18" customHeight="1">
      <c r="B110" s="1591"/>
      <c r="C110" s="1592"/>
      <c r="D110" s="1592"/>
      <c r="E110" s="1592"/>
      <c r="F110" s="1593"/>
      <c r="G110" s="1599"/>
      <c r="H110" s="1600"/>
      <c r="I110" s="1600"/>
      <c r="J110" s="1603" t="s">
        <v>1030</v>
      </c>
      <c r="K110" s="1605"/>
      <c r="L110" s="1606"/>
      <c r="M110" s="1606"/>
      <c r="N110" s="1609" t="s">
        <v>1030</v>
      </c>
      <c r="O110" s="1454">
        <f t="shared" ref="O110" si="3">IF(K110&gt;0,K110/G110,0)</f>
        <v>0</v>
      </c>
      <c r="P110" s="1455"/>
      <c r="Q110" s="1455"/>
      <c r="R110" s="1456"/>
      <c r="S110" s="1585"/>
      <c r="T110" s="1586"/>
      <c r="U110" s="1586"/>
      <c r="V110" s="1587"/>
    </row>
    <row r="111" spans="1:36" ht="18" customHeight="1">
      <c r="B111" s="1206"/>
      <c r="C111" s="1594"/>
      <c r="D111" s="1594"/>
      <c r="E111" s="1594"/>
      <c r="F111" s="1207"/>
      <c r="G111" s="1601"/>
      <c r="H111" s="1602"/>
      <c r="I111" s="1602"/>
      <c r="J111" s="1604"/>
      <c r="K111" s="1607"/>
      <c r="L111" s="1608"/>
      <c r="M111" s="1608"/>
      <c r="N111" s="1610"/>
      <c r="O111" s="1457"/>
      <c r="P111" s="1458"/>
      <c r="Q111" s="1458"/>
      <c r="R111" s="1459"/>
      <c r="S111" s="1588"/>
      <c r="T111" s="1589"/>
      <c r="U111" s="1589"/>
      <c r="V111" s="1590"/>
    </row>
    <row r="112" spans="1:36" ht="18" customHeight="1">
      <c r="B112" s="1591"/>
      <c r="C112" s="1592"/>
      <c r="D112" s="1592"/>
      <c r="E112" s="1592"/>
      <c r="F112" s="1593"/>
      <c r="G112" s="1599"/>
      <c r="H112" s="1600"/>
      <c r="I112" s="1600"/>
      <c r="J112" s="1603" t="s">
        <v>1030</v>
      </c>
      <c r="K112" s="1605"/>
      <c r="L112" s="1606"/>
      <c r="M112" s="1606"/>
      <c r="N112" s="1609" t="s">
        <v>1030</v>
      </c>
      <c r="O112" s="1454">
        <f t="shared" ref="O112" si="4">IF(K112&gt;0,K112/G112,0)</f>
        <v>0</v>
      </c>
      <c r="P112" s="1455"/>
      <c r="Q112" s="1455"/>
      <c r="R112" s="1456"/>
      <c r="S112" s="1585"/>
      <c r="T112" s="1586"/>
      <c r="U112" s="1586"/>
      <c r="V112" s="1587"/>
    </row>
    <row r="113" spans="2:22" ht="18" customHeight="1">
      <c r="B113" s="1206"/>
      <c r="C113" s="1594"/>
      <c r="D113" s="1594"/>
      <c r="E113" s="1594"/>
      <c r="F113" s="1207"/>
      <c r="G113" s="1601"/>
      <c r="H113" s="1602"/>
      <c r="I113" s="1602"/>
      <c r="J113" s="1604"/>
      <c r="K113" s="1607"/>
      <c r="L113" s="1608"/>
      <c r="M113" s="1608"/>
      <c r="N113" s="1610"/>
      <c r="O113" s="1457"/>
      <c r="P113" s="1458"/>
      <c r="Q113" s="1458"/>
      <c r="R113" s="1459"/>
      <c r="S113" s="1588"/>
      <c r="T113" s="1589"/>
      <c r="U113" s="1589"/>
      <c r="V113" s="1590"/>
    </row>
    <row r="114" spans="2:22" ht="18" customHeight="1">
      <c r="B114" s="1591"/>
      <c r="C114" s="1592"/>
      <c r="D114" s="1592"/>
      <c r="E114" s="1592"/>
      <c r="F114" s="1593"/>
      <c r="G114" s="1599"/>
      <c r="H114" s="1600"/>
      <c r="I114" s="1600"/>
      <c r="J114" s="1603" t="s">
        <v>1030</v>
      </c>
      <c r="K114" s="1605"/>
      <c r="L114" s="1606"/>
      <c r="M114" s="1606"/>
      <c r="N114" s="1609" t="s">
        <v>1030</v>
      </c>
      <c r="O114" s="1454">
        <f t="shared" ref="O114" si="5">IF(K114&gt;0,K114/G114,0)</f>
        <v>0</v>
      </c>
      <c r="P114" s="1455"/>
      <c r="Q114" s="1455"/>
      <c r="R114" s="1456"/>
      <c r="S114" s="1585"/>
      <c r="T114" s="1586"/>
      <c r="U114" s="1586"/>
      <c r="V114" s="1587"/>
    </row>
    <row r="115" spans="2:22" ht="18" customHeight="1">
      <c r="B115" s="1206"/>
      <c r="C115" s="1594"/>
      <c r="D115" s="1594"/>
      <c r="E115" s="1594"/>
      <c r="F115" s="1207"/>
      <c r="G115" s="1601"/>
      <c r="H115" s="1602"/>
      <c r="I115" s="1602"/>
      <c r="J115" s="1604"/>
      <c r="K115" s="1607"/>
      <c r="L115" s="1608"/>
      <c r="M115" s="1608"/>
      <c r="N115" s="1610"/>
      <c r="O115" s="1457"/>
      <c r="P115" s="1458"/>
      <c r="Q115" s="1458"/>
      <c r="R115" s="1459"/>
      <c r="S115" s="1588"/>
      <c r="T115" s="1589"/>
      <c r="U115" s="1589"/>
      <c r="V115" s="1590"/>
    </row>
    <row r="117" spans="2:22" ht="18" customHeight="1">
      <c r="B117" s="30" t="s">
        <v>512</v>
      </c>
    </row>
    <row r="118" spans="2:22" ht="18" customHeight="1">
      <c r="C118" s="30" t="s">
        <v>527</v>
      </c>
    </row>
    <row r="119" spans="2:22" ht="18" customHeight="1">
      <c r="B119" s="59" t="s">
        <v>528</v>
      </c>
    </row>
  </sheetData>
  <dataConsolidate/>
  <mergeCells count="242">
    <mergeCell ref="O106:R107"/>
    <mergeCell ref="O108:R109"/>
    <mergeCell ref="G114:I115"/>
    <mergeCell ref="J114:J115"/>
    <mergeCell ref="K114:M115"/>
    <mergeCell ref="N114:N115"/>
    <mergeCell ref="G108:I109"/>
    <mergeCell ref="J108:J109"/>
    <mergeCell ref="K108:M109"/>
    <mergeCell ref="N108:N109"/>
    <mergeCell ref="G110:I111"/>
    <mergeCell ref="J110:J111"/>
    <mergeCell ref="K110:M111"/>
    <mergeCell ref="N110:N111"/>
    <mergeCell ref="G112:I113"/>
    <mergeCell ref="J112:J113"/>
    <mergeCell ref="K112:M113"/>
    <mergeCell ref="N112:N113"/>
    <mergeCell ref="B92:D92"/>
    <mergeCell ref="B84:V84"/>
    <mergeCell ref="B83:V83"/>
    <mergeCell ref="B87:E87"/>
    <mergeCell ref="F87:H87"/>
    <mergeCell ref="F88:G88"/>
    <mergeCell ref="B88:D88"/>
    <mergeCell ref="B103:V103"/>
    <mergeCell ref="S114:V115"/>
    <mergeCell ref="O114:R115"/>
    <mergeCell ref="B106:F107"/>
    <mergeCell ref="B108:F109"/>
    <mergeCell ref="B110:F111"/>
    <mergeCell ref="B112:F113"/>
    <mergeCell ref="B114:F115"/>
    <mergeCell ref="G106:J107"/>
    <mergeCell ref="K106:N106"/>
    <mergeCell ref="K107:N107"/>
    <mergeCell ref="S106:V107"/>
    <mergeCell ref="S108:V109"/>
    <mergeCell ref="S110:V111"/>
    <mergeCell ref="O110:R111"/>
    <mergeCell ref="O112:R113"/>
    <mergeCell ref="S112:V113"/>
    <mergeCell ref="C70:E70"/>
    <mergeCell ref="F70:H71"/>
    <mergeCell ref="I70:L70"/>
    <mergeCell ref="C71:E71"/>
    <mergeCell ref="B64:B65"/>
    <mergeCell ref="C64:E64"/>
    <mergeCell ref="D60:J60"/>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K60:L60"/>
    <mergeCell ref="M60:Q60"/>
    <mergeCell ref="R60:S60"/>
    <mergeCell ref="I57:V57"/>
    <mergeCell ref="P50:S50"/>
    <mergeCell ref="I48:J48"/>
    <mergeCell ref="K48:L4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59:D59"/>
    <mergeCell ref="E59:F59"/>
    <mergeCell ref="B40:L40"/>
    <mergeCell ref="A42:Q42"/>
    <mergeCell ref="M44:N44"/>
    <mergeCell ref="I47:J47"/>
    <mergeCell ref="K47:L47"/>
    <mergeCell ref="M47:N47"/>
    <mergeCell ref="P47:S47"/>
    <mergeCell ref="Q59:R59"/>
    <mergeCell ref="G52:H52"/>
    <mergeCell ref="C54:D54"/>
    <mergeCell ref="E54:F54"/>
    <mergeCell ref="G54:P54"/>
    <mergeCell ref="Q54:R54"/>
    <mergeCell ref="D55:J55"/>
    <mergeCell ref="K55:L55"/>
    <mergeCell ref="M55:Q55"/>
    <mergeCell ref="R55:S55"/>
    <mergeCell ref="M48:N48"/>
    <mergeCell ref="P48:S48"/>
    <mergeCell ref="I50:J50"/>
    <mergeCell ref="K50:L50"/>
    <mergeCell ref="M50:N50"/>
    <mergeCell ref="B38:B39"/>
    <mergeCell ref="C38:E38"/>
    <mergeCell ref="F38:H39"/>
    <mergeCell ref="I38:L38"/>
    <mergeCell ref="C39:E39"/>
    <mergeCell ref="I39:L39"/>
    <mergeCell ref="B36:B37"/>
    <mergeCell ref="C36:E36"/>
    <mergeCell ref="F36:G36"/>
    <mergeCell ref="I36:L36"/>
    <mergeCell ref="C37:E37"/>
    <mergeCell ref="F37:G37"/>
    <mergeCell ref="I37:L37"/>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26:K26"/>
    <mergeCell ref="L26:P26"/>
    <mergeCell ref="Q26:U26"/>
    <mergeCell ref="B27:K27"/>
    <mergeCell ref="L27:P27"/>
    <mergeCell ref="Q27:U27"/>
    <mergeCell ref="B24:K24"/>
    <mergeCell ref="L24:P24"/>
    <mergeCell ref="Q24:U24"/>
    <mergeCell ref="B25:K25"/>
    <mergeCell ref="L25:P25"/>
    <mergeCell ref="Q25:U25"/>
    <mergeCell ref="Q21:U21"/>
    <mergeCell ref="B22:K22"/>
    <mergeCell ref="L22:P22"/>
    <mergeCell ref="Q22:U22"/>
    <mergeCell ref="B23:K23"/>
    <mergeCell ref="L23:P23"/>
    <mergeCell ref="Q23:U23"/>
    <mergeCell ref="B15:D15"/>
    <mergeCell ref="E15:L15"/>
    <mergeCell ref="B16:D16"/>
    <mergeCell ref="E16:L16"/>
    <mergeCell ref="B21:K21"/>
    <mergeCell ref="L21:P21"/>
    <mergeCell ref="B12:B13"/>
    <mergeCell ref="C12:E12"/>
    <mergeCell ref="F12:H13"/>
    <mergeCell ref="I12:L12"/>
    <mergeCell ref="C13:E13"/>
    <mergeCell ref="I13:L13"/>
    <mergeCell ref="B10:B11"/>
    <mergeCell ref="C10:E10"/>
    <mergeCell ref="F10:G10"/>
    <mergeCell ref="I10:L10"/>
    <mergeCell ref="C11:E11"/>
    <mergeCell ref="F11:G11"/>
    <mergeCell ref="I11:L11"/>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F91:U91"/>
    <mergeCell ref="G100:I100"/>
    <mergeCell ref="G99:I99"/>
    <mergeCell ref="G101:I102"/>
    <mergeCell ref="S99:V100"/>
    <mergeCell ref="S101:V102"/>
    <mergeCell ref="F93:U93"/>
    <mergeCell ref="F94:U94"/>
    <mergeCell ref="F95:U95"/>
    <mergeCell ref="F96:U96"/>
    <mergeCell ref="F92:U92"/>
  </mergeCells>
  <phoneticPr fontId="4"/>
  <dataValidations count="4">
    <dataValidation type="whole" operator="greaterThanOrEqual" allowBlank="1" showInputMessage="1" showErrorMessage="1" error="小数点以下を切り捨て、整数で記入してください。" sqref="C64:E64 C8:E8 C10:E10 C32:E32 C34:E34 C36:E36 C6:E6 C66:E66 C68:E68">
      <formula1>0</formula1>
    </dataValidation>
    <dataValidation imeMode="off" allowBlank="1" showInputMessage="1" showErrorMessage="1" sqref="M76:O78 C12 C38 C70"/>
    <dataValidation type="whole" imeMode="off" operator="greaterThanOrEqual" allowBlank="1" showInputMessage="1" showErrorMessage="1" error="小数点以下を切り捨て、整数で入力してください。" sqref="K110 C65:E65 C67:E67 C69:E69 K112 K114 C11:E11 C7:E7 C9:E9 C37:E37 C33:E33 C35:E35 K108 G101 J101 C101">
      <formula1>0</formula1>
    </dataValidation>
    <dataValidation type="list" allowBlank="1" showInputMessage="1" showErrorMessage="1" sqref="I76:L78 M44 L22:U28">
      <formula1>B.○か空白</formula1>
    </dataValidation>
  </dataValidations>
  <printOptions horizontalCentered="1"/>
  <pageMargins left="0.59055118110236227" right="0.31496062992125984" top="0.55118110236220474" bottom="0.35433070866141736" header="0.31496062992125984" footer="0.31496062992125984"/>
  <pageSetup paperSize="9" scale="94" fitToWidth="0" fitToHeight="0" orientation="portrait" r:id="rId1"/>
  <rowBreaks count="2" manualBreakCount="2">
    <brk id="41" max="22" man="1"/>
    <brk id="80"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election sqref="A1:B1"/>
    </sheetView>
  </sheetViews>
  <sheetFormatPr defaultColWidth="4.875" defaultRowHeight="18.75"/>
  <cols>
    <col min="1" max="1" width="2.25" style="30" customWidth="1"/>
    <col min="2" max="2" width="4.125" style="30" customWidth="1"/>
    <col min="3" max="3" width="25.875" style="30" customWidth="1"/>
    <col min="4" max="4" width="4.875" style="30" customWidth="1"/>
    <col min="5" max="5" width="25.875" style="30" customWidth="1"/>
    <col min="6" max="6" width="4.875" style="30" customWidth="1"/>
    <col min="7" max="7" width="25.875" style="30" customWidth="1"/>
    <col min="8" max="8" width="34.375" style="30" customWidth="1"/>
    <col min="9" max="9" width="3.125" style="30" customWidth="1"/>
    <col min="10" max="247" width="9" style="30" customWidth="1"/>
    <col min="248" max="248" width="2.25" style="30" customWidth="1"/>
    <col min="249" max="249" width="4.875" style="30" customWidth="1"/>
    <col min="250" max="250" width="25.875" style="30" customWidth="1"/>
    <col min="251" max="251" width="4.875" style="30" customWidth="1"/>
    <col min="252" max="252" width="25.875" style="30" customWidth="1"/>
    <col min="253" max="253" width="4.875" style="30" customWidth="1"/>
    <col min="254" max="254" width="25.875" style="30" customWidth="1"/>
    <col min="255" max="16384" width="4.875" style="30"/>
  </cols>
  <sheetData>
    <row r="1" spans="2:8">
      <c r="B1" s="30" t="s">
        <v>273</v>
      </c>
    </row>
    <row r="2" spans="2:8" ht="22.5">
      <c r="B2" s="222" t="s">
        <v>274</v>
      </c>
      <c r="C2" s="223"/>
      <c r="D2" s="223"/>
      <c r="E2" s="223"/>
      <c r="F2" s="223"/>
      <c r="G2" s="223"/>
      <c r="H2" s="224" t="s">
        <v>275</v>
      </c>
    </row>
    <row r="3" spans="2:8" s="6" customFormat="1" ht="24" customHeight="1">
      <c r="B3" s="827" t="str">
        <f>'様式第1-1号'!C18</f>
        <v>■</v>
      </c>
      <c r="C3" s="6" t="s">
        <v>276</v>
      </c>
      <c r="D3" s="828" t="str">
        <f>'様式第1-1号'!C19</f>
        <v>□</v>
      </c>
      <c r="E3" s="6" t="s">
        <v>277</v>
      </c>
      <c r="F3" s="828" t="str">
        <f>'様式第1-1号'!C20</f>
        <v>□</v>
      </c>
      <c r="G3" s="6" t="s">
        <v>278</v>
      </c>
      <c r="H3" s="829" t="str">
        <f>'はじめに（PC）'!D4&amp;""</f>
        <v/>
      </c>
    </row>
    <row r="4" spans="2:8" s="229" customFormat="1" ht="14.25" customHeight="1">
      <c r="B4" s="225"/>
      <c r="C4" s="226"/>
      <c r="D4" s="227"/>
      <c r="E4" s="226"/>
      <c r="F4" s="227"/>
      <c r="G4" s="226"/>
      <c r="H4" s="228"/>
    </row>
    <row r="5" spans="2:8">
      <c r="B5" s="230"/>
      <c r="C5" s="231"/>
      <c r="D5" s="232"/>
      <c r="E5" s="232"/>
      <c r="F5" s="232"/>
      <c r="G5" s="232"/>
      <c r="H5" s="233"/>
    </row>
    <row r="6" spans="2:8">
      <c r="B6" s="230"/>
      <c r="C6" s="234"/>
      <c r="D6" s="69"/>
      <c r="E6" s="69"/>
      <c r="F6" s="69"/>
      <c r="G6" s="69"/>
      <c r="H6" s="230"/>
    </row>
    <row r="7" spans="2:8">
      <c r="B7" s="230"/>
      <c r="C7" s="234"/>
      <c r="D7" s="69"/>
      <c r="E7" s="69"/>
      <c r="F7" s="69"/>
      <c r="G7" s="69"/>
      <c r="H7" s="230"/>
    </row>
    <row r="8" spans="2:8">
      <c r="B8" s="230"/>
      <c r="C8" s="234"/>
      <c r="D8" s="69"/>
      <c r="E8" s="69"/>
      <c r="F8" s="69"/>
      <c r="G8" s="69"/>
      <c r="H8" s="230"/>
    </row>
    <row r="9" spans="2:8">
      <c r="B9" s="230"/>
      <c r="C9" s="234"/>
      <c r="D9" s="69"/>
      <c r="E9" s="69"/>
      <c r="F9" s="69"/>
      <c r="G9" s="69"/>
      <c r="H9" s="230"/>
    </row>
    <row r="10" spans="2:8">
      <c r="B10" s="230"/>
      <c r="C10" s="234"/>
      <c r="D10" s="69"/>
      <c r="E10" s="69"/>
      <c r="F10" s="69"/>
      <c r="G10" s="69"/>
      <c r="H10" s="230"/>
    </row>
    <row r="11" spans="2:8">
      <c r="B11" s="230"/>
      <c r="C11" s="234"/>
      <c r="D11" s="69"/>
      <c r="E11" s="69"/>
      <c r="F11" s="69"/>
      <c r="G11" s="69"/>
      <c r="H11" s="230"/>
    </row>
    <row r="12" spans="2:8">
      <c r="B12" s="230"/>
      <c r="C12" s="234"/>
      <c r="D12" s="69"/>
      <c r="E12" s="69"/>
      <c r="F12" s="69"/>
      <c r="G12" s="69"/>
      <c r="H12" s="230"/>
    </row>
    <row r="13" spans="2:8">
      <c r="B13" s="230"/>
      <c r="C13" s="234"/>
      <c r="D13" s="69"/>
      <c r="E13" s="69"/>
      <c r="F13" s="69"/>
      <c r="G13" s="69"/>
      <c r="H13" s="230"/>
    </row>
    <row r="14" spans="2:8">
      <c r="B14" s="230"/>
      <c r="C14" s="234"/>
      <c r="D14" s="69"/>
      <c r="E14" s="69"/>
      <c r="F14" s="69"/>
      <c r="G14" s="69"/>
      <c r="H14" s="230"/>
    </row>
    <row r="15" spans="2:8">
      <c r="B15" s="230"/>
      <c r="C15" s="234"/>
      <c r="D15" s="69"/>
      <c r="E15" s="69"/>
      <c r="F15" s="69"/>
      <c r="G15" s="69"/>
      <c r="H15" s="230"/>
    </row>
    <row r="16" spans="2:8">
      <c r="B16" s="230"/>
      <c r="C16" s="234"/>
      <c r="D16" s="69"/>
      <c r="E16" s="69"/>
      <c r="F16" s="69"/>
      <c r="G16" s="69"/>
      <c r="H16" s="230"/>
    </row>
    <row r="17" spans="2:8">
      <c r="B17" s="230"/>
      <c r="C17" s="234"/>
      <c r="D17" s="69"/>
      <c r="E17" s="69"/>
      <c r="F17" s="69"/>
      <c r="G17" s="69"/>
      <c r="H17" s="230"/>
    </row>
    <row r="18" spans="2:8">
      <c r="B18" s="230"/>
      <c r="C18" s="234"/>
      <c r="D18" s="69"/>
      <c r="E18" s="69"/>
      <c r="F18" s="69"/>
      <c r="G18" s="69"/>
      <c r="H18" s="230"/>
    </row>
    <row r="19" spans="2:8">
      <c r="B19" s="230"/>
      <c r="C19" s="234"/>
      <c r="D19" s="69"/>
      <c r="E19" s="69"/>
      <c r="F19" s="69"/>
      <c r="G19" s="69"/>
      <c r="H19" s="230"/>
    </row>
    <row r="20" spans="2:8">
      <c r="B20" s="230"/>
      <c r="C20" s="234"/>
      <c r="D20" s="69"/>
      <c r="E20" s="69"/>
      <c r="F20" s="69"/>
      <c r="G20" s="69"/>
      <c r="H20" s="230"/>
    </row>
    <row r="21" spans="2:8">
      <c r="B21" s="230"/>
      <c r="C21" s="234"/>
      <c r="D21" s="69"/>
      <c r="E21" s="69"/>
      <c r="F21" s="69"/>
      <c r="G21" s="69"/>
      <c r="H21" s="230"/>
    </row>
    <row r="22" spans="2:8">
      <c r="B22" s="230"/>
      <c r="C22" s="234"/>
      <c r="D22" s="69"/>
      <c r="E22" s="69"/>
      <c r="F22" s="69"/>
      <c r="G22" s="69"/>
      <c r="H22" s="230"/>
    </row>
    <row r="23" spans="2:8">
      <c r="B23" s="230"/>
      <c r="C23" s="234"/>
      <c r="D23" s="69"/>
      <c r="E23" s="69"/>
      <c r="F23" s="69"/>
      <c r="G23" s="69"/>
      <c r="H23" s="230"/>
    </row>
    <row r="24" spans="2:8">
      <c r="B24" s="230"/>
      <c r="C24" s="234"/>
      <c r="D24" s="69"/>
      <c r="E24" s="69"/>
      <c r="F24" s="69"/>
      <c r="G24" s="69"/>
      <c r="H24" s="230"/>
    </row>
    <row r="25" spans="2:8">
      <c r="B25" s="230"/>
      <c r="C25" s="234"/>
      <c r="D25" s="69"/>
      <c r="E25" s="69"/>
      <c r="F25" s="69"/>
      <c r="G25" s="69"/>
      <c r="H25" s="230"/>
    </row>
    <row r="26" spans="2:8">
      <c r="B26" s="230"/>
      <c r="C26" s="234"/>
      <c r="D26" s="69"/>
      <c r="E26" s="69"/>
      <c r="F26" s="69"/>
      <c r="G26" s="69"/>
      <c r="H26" s="230"/>
    </row>
    <row r="27" spans="2:8">
      <c r="B27" s="230"/>
      <c r="C27" s="234"/>
      <c r="D27" s="69"/>
      <c r="E27" s="69"/>
      <c r="F27" s="69"/>
      <c r="G27" s="69"/>
      <c r="H27" s="230"/>
    </row>
    <row r="28" spans="2:8">
      <c r="B28" s="230"/>
      <c r="C28" s="234"/>
      <c r="D28" s="69"/>
      <c r="E28" s="69"/>
      <c r="F28" s="69"/>
      <c r="G28" s="69"/>
      <c r="H28" s="230"/>
    </row>
    <row r="29" spans="2:8">
      <c r="B29" s="230"/>
      <c r="C29" s="234"/>
      <c r="D29" s="69"/>
      <c r="E29" s="69"/>
      <c r="F29" s="69"/>
      <c r="G29" s="69"/>
      <c r="H29" s="230"/>
    </row>
    <row r="30" spans="2:8">
      <c r="B30" s="230"/>
      <c r="C30" s="234"/>
      <c r="D30" s="69"/>
      <c r="E30" s="69"/>
      <c r="F30" s="69"/>
      <c r="G30" s="69"/>
      <c r="H30" s="230"/>
    </row>
    <row r="31" spans="2:8">
      <c r="B31" s="230"/>
      <c r="C31" s="235"/>
      <c r="D31" s="87"/>
      <c r="E31" s="87"/>
      <c r="F31" s="87"/>
      <c r="G31" s="87"/>
      <c r="H31" s="236"/>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showGridLines="0" view="pageBreakPreview" zoomScale="85" zoomScaleNormal="55" zoomScaleSheetLayoutView="85" workbookViewId="0">
      <selection sqref="A1:B1"/>
    </sheetView>
  </sheetViews>
  <sheetFormatPr defaultColWidth="4.875" defaultRowHeight="18.75"/>
  <cols>
    <col min="1" max="1" width="2.25" style="337" customWidth="1"/>
    <col min="2" max="2" width="4.125" style="337" customWidth="1"/>
    <col min="3" max="3" width="26.875" style="337" customWidth="1"/>
    <col min="4" max="4" width="14" style="337" customWidth="1"/>
    <col min="5" max="5" width="7.375" style="337" customWidth="1"/>
    <col min="6" max="6" width="4.875" style="337" customWidth="1"/>
    <col min="7" max="7" width="29.5" style="337" customWidth="1"/>
    <col min="8" max="8" width="14" style="337" customWidth="1"/>
    <col min="9" max="9" width="7.375" style="337" customWidth="1"/>
    <col min="10" max="10" width="31.375" style="337" customWidth="1"/>
    <col min="11" max="11" width="3.125" style="337" customWidth="1"/>
    <col min="12" max="249" width="9" style="337" customWidth="1"/>
    <col min="250" max="250" width="2.25" style="337" customWidth="1"/>
    <col min="251" max="251" width="4.875" style="337" customWidth="1"/>
    <col min="252" max="252" width="25.875" style="337" customWidth="1"/>
    <col min="253" max="253" width="4.875" style="337" customWidth="1"/>
    <col min="254" max="254" width="25.875" style="337" customWidth="1"/>
    <col min="255" max="255" width="4.875" style="337" customWidth="1"/>
    <col min="256" max="256" width="25.875" style="337" customWidth="1"/>
    <col min="257" max="16384" width="4.875" style="337"/>
  </cols>
  <sheetData>
    <row r="1" spans="2:10">
      <c r="B1" s="337" t="s">
        <v>524</v>
      </c>
    </row>
    <row r="2" spans="2:10" ht="22.5">
      <c r="B2" s="351" t="s">
        <v>516</v>
      </c>
      <c r="C2" s="349"/>
      <c r="D2" s="349"/>
      <c r="E2" s="349"/>
      <c r="F2" s="349"/>
      <c r="G2" s="349"/>
      <c r="H2" s="349"/>
      <c r="I2" s="349"/>
      <c r="J2" s="349" t="s">
        <v>507</v>
      </c>
    </row>
    <row r="3" spans="2:10" s="350" customFormat="1" ht="24" customHeight="1">
      <c r="D3" s="353"/>
      <c r="H3" s="353"/>
      <c r="J3" s="830" t="str">
        <f>'はじめに（PC）'!D4&amp;""</f>
        <v/>
      </c>
    </row>
    <row r="4" spans="2:10" s="346" customFormat="1" ht="14.25" customHeight="1">
      <c r="B4" s="348"/>
      <c r="C4" s="348"/>
      <c r="D4" s="352"/>
      <c r="E4" s="348"/>
      <c r="F4" s="349"/>
      <c r="G4" s="348"/>
      <c r="H4" s="352"/>
      <c r="I4" s="348"/>
      <c r="J4" s="347"/>
    </row>
    <row r="5" spans="2:10">
      <c r="B5" s="341"/>
      <c r="C5" s="345"/>
      <c r="D5" s="344"/>
      <c r="E5" s="344"/>
      <c r="F5" s="344"/>
      <c r="G5" s="344"/>
      <c r="H5" s="344"/>
      <c r="I5" s="344"/>
      <c r="J5" s="343"/>
    </row>
    <row r="6" spans="2:10">
      <c r="B6" s="341"/>
      <c r="C6" s="342"/>
      <c r="J6" s="341"/>
    </row>
    <row r="7" spans="2:10">
      <c r="B7" s="341"/>
      <c r="C7" s="342"/>
      <c r="J7" s="341"/>
    </row>
    <row r="8" spans="2:10">
      <c r="B8" s="341"/>
      <c r="C8" s="342"/>
      <c r="J8" s="341"/>
    </row>
    <row r="9" spans="2:10">
      <c r="B9" s="341"/>
      <c r="C9" s="342"/>
      <c r="J9" s="341"/>
    </row>
    <row r="10" spans="2:10">
      <c r="B10" s="341"/>
      <c r="C10" s="342"/>
      <c r="J10" s="341"/>
    </row>
    <row r="11" spans="2:10">
      <c r="B11" s="341"/>
      <c r="C11" s="342"/>
      <c r="J11" s="341"/>
    </row>
    <row r="12" spans="2:10">
      <c r="B12" s="341"/>
      <c r="C12" s="342"/>
      <c r="J12" s="341"/>
    </row>
    <row r="13" spans="2:10">
      <c r="B13" s="341"/>
      <c r="C13" s="342"/>
      <c r="J13" s="341"/>
    </row>
    <row r="14" spans="2:10">
      <c r="B14" s="341"/>
      <c r="C14" s="342"/>
      <c r="J14" s="341"/>
    </row>
    <row r="15" spans="2:10">
      <c r="B15" s="341"/>
      <c r="C15" s="342"/>
      <c r="J15" s="341"/>
    </row>
    <row r="16" spans="2:10">
      <c r="B16" s="341"/>
      <c r="C16" s="342"/>
      <c r="J16" s="341"/>
    </row>
    <row r="17" spans="2:10">
      <c r="B17" s="341"/>
      <c r="C17" s="342"/>
      <c r="J17" s="341"/>
    </row>
    <row r="18" spans="2:10">
      <c r="B18" s="341"/>
      <c r="C18" s="342"/>
      <c r="J18" s="341"/>
    </row>
    <row r="19" spans="2:10">
      <c r="B19" s="341"/>
      <c r="C19" s="342"/>
      <c r="J19" s="341"/>
    </row>
    <row r="20" spans="2:10">
      <c r="B20" s="341"/>
      <c r="C20" s="342"/>
      <c r="J20" s="341"/>
    </row>
    <row r="21" spans="2:10">
      <c r="B21" s="341"/>
      <c r="C21" s="342"/>
      <c r="J21" s="341"/>
    </row>
    <row r="22" spans="2:10">
      <c r="B22" s="341"/>
      <c r="C22" s="342"/>
      <c r="J22" s="341"/>
    </row>
    <row r="23" spans="2:10">
      <c r="B23" s="341"/>
      <c r="C23" s="342"/>
      <c r="J23" s="341"/>
    </row>
    <row r="24" spans="2:10">
      <c r="B24" s="341"/>
      <c r="C24" s="342"/>
      <c r="J24" s="341"/>
    </row>
    <row r="25" spans="2:10">
      <c r="B25" s="341"/>
      <c r="C25" s="342"/>
      <c r="J25" s="341"/>
    </row>
    <row r="26" spans="2:10">
      <c r="B26" s="341"/>
      <c r="C26" s="342"/>
      <c r="J26" s="341"/>
    </row>
    <row r="27" spans="2:10">
      <c r="B27" s="341"/>
      <c r="C27" s="342"/>
      <c r="J27" s="341"/>
    </row>
    <row r="28" spans="2:10">
      <c r="B28" s="341"/>
      <c r="C28" s="342"/>
      <c r="J28" s="341"/>
    </row>
    <row r="29" spans="2:10">
      <c r="B29" s="341"/>
      <c r="C29" s="342"/>
      <c r="J29" s="341"/>
    </row>
    <row r="30" spans="2:10">
      <c r="B30" s="341"/>
      <c r="C30" s="342"/>
      <c r="J30" s="341"/>
    </row>
    <row r="31" spans="2:10">
      <c r="B31" s="341"/>
      <c r="C31" s="340"/>
      <c r="D31" s="339"/>
      <c r="E31" s="339"/>
      <c r="F31" s="339"/>
      <c r="G31" s="339"/>
      <c r="H31" s="339"/>
      <c r="I31" s="339"/>
      <c r="J31" s="338"/>
    </row>
    <row r="32" spans="2:10">
      <c r="C32" s="337" t="s">
        <v>517</v>
      </c>
    </row>
  </sheetData>
  <phoneticPr fontId="4"/>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77</vt:i4>
      </vt:variant>
    </vt:vector>
  </HeadingPairs>
  <TitlesOfParts>
    <vt:vector size="98" baseType="lpstr">
      <vt:lpstr>はじめに（PC）</vt:lpstr>
      <vt:lpstr>はじめに (手書き)</vt:lpstr>
      <vt:lpstr>様式第1-1号</vt:lpstr>
      <vt:lpstr>様式第1-2号</vt:lpstr>
      <vt:lpstr>様式第1-3号</vt:lpstr>
      <vt:lpstr>活動計画書</vt:lpstr>
      <vt:lpstr>加算措置</vt:lpstr>
      <vt:lpstr>位置図</vt:lpstr>
      <vt:lpstr>（別添）位置図</vt:lpstr>
      <vt:lpstr>構成員一覧</vt:lpstr>
      <vt:lpstr>長寿命化整備計画</vt:lpstr>
      <vt:lpstr>工事確認書</vt:lpstr>
      <vt:lpstr>活動記録(農地維持・資源向上) </vt:lpstr>
      <vt:lpstr>活動記録 (長寿命化)</vt:lpstr>
      <vt:lpstr>金銭出納簿(農地維持・資源向上)</vt:lpstr>
      <vt:lpstr>金銭出納簿 (長寿命化)</vt:lpstr>
      <vt:lpstr>報告書</vt:lpstr>
      <vt:lpstr>報告書（別紙）</vt:lpstr>
      <vt:lpstr>【取組番号早見表】</vt:lpstr>
      <vt:lpstr>【活動項目番号表】 </vt:lpstr>
      <vt:lpstr>【選択肢】</vt:lpstr>
      <vt:lpstr>a</vt:lpstr>
      <vt:lpstr>【選択肢】!A.■か□</vt:lpstr>
      <vt:lpstr>構成員一覧!A.■か□</vt:lpstr>
      <vt:lpstr>A.■か□</vt:lpstr>
      <vt:lpstr>【選択肢】!B.○か空白</vt:lpstr>
      <vt:lpstr>構成員一覧!B.○か空白</vt:lpstr>
      <vt:lpstr>'様式第1-2号'!B.○か空白</vt:lpstr>
      <vt:lpstr>B.○か空白</vt:lpstr>
      <vt:lpstr>【選択肢】!Ｃ1.計画欄</vt:lpstr>
      <vt:lpstr>構成員一覧!Ｃ1.計画欄</vt:lpstr>
      <vt:lpstr>Ｃ1.計画欄</vt:lpstr>
      <vt:lpstr>【選択肢】!Ｃ2.実施欄</vt:lpstr>
      <vt:lpstr>構成員一覧!Ｃ2.実施欄</vt:lpstr>
      <vt:lpstr>Ｃ2.実施欄</vt:lpstr>
      <vt:lpstr>【選択肢】!D.農村環境保全活動のテーマ</vt:lpstr>
      <vt:lpstr>構成員一覧!D.農村環境保全活動のテーマ</vt:lpstr>
      <vt:lpstr>D.農村環境保全活動のテーマ</vt:lpstr>
      <vt:lpstr>【選択肢】!E.高度な保全活動</vt:lpstr>
      <vt:lpstr>構成員一覧!E.高度な保全活動</vt:lpstr>
      <vt:lpstr>E.高度な保全活動</vt:lpstr>
      <vt:lpstr>【選択肢】!F.施設</vt:lpstr>
      <vt:lpstr>構成員一覧!F.施設</vt:lpstr>
      <vt:lpstr>F.施設</vt:lpstr>
      <vt:lpstr>【選択肢】!G.単位</vt:lpstr>
      <vt:lpstr>構成員一覧!G.単位</vt:lpstr>
      <vt:lpstr>G.単位</vt:lpstr>
      <vt:lpstr>【選択肢】!H1.構成員一覧の分類_農業者</vt:lpstr>
      <vt:lpstr>構成員一覧!H1.構成員一覧の分類_農業者</vt:lpstr>
      <vt:lpstr>H1.構成員一覧の分類_農業者</vt:lpstr>
      <vt:lpstr>構成員一覧!H2.構成員一覧の分類_農業者以外個人</vt:lpstr>
      <vt:lpstr>H2.構成員一覧の分類_農業者以外個人</vt:lpstr>
      <vt:lpstr>H2.構成員一覧の分類_農業者以外団体</vt:lpstr>
      <vt:lpstr>構成員一覧!H3.構成員一覧の分類_農業者以外団体</vt:lpstr>
      <vt:lpstr>H3.構成員一覧の分類_農業者以外団体</vt:lpstr>
      <vt:lpstr>I</vt:lpstr>
      <vt:lpstr>【選択肢】!Ｉ.金銭出納簿の区分</vt:lpstr>
      <vt:lpstr>'金銭出納簿 (長寿命化)'!Ｉ.金銭出納簿の区分</vt:lpstr>
      <vt:lpstr>'金銭出納簿(農地維持・資源向上)'!Ｉ.金銭出納簿の区分</vt:lpstr>
      <vt:lpstr>構成員一覧!Ｉ.金銭出納簿の区分</vt:lpstr>
      <vt:lpstr>Ｉ.金銭出納簿の区分</vt:lpstr>
      <vt:lpstr>J</vt:lpstr>
      <vt:lpstr>【選択肢】!Ｊ.金銭出納簿の収支の分類</vt:lpstr>
      <vt:lpstr>'金銭出納簿 (長寿命化)'!Ｊ.金銭出納簿の収支の分類</vt:lpstr>
      <vt:lpstr>'金銭出納簿(農地維持・資源向上)'!Ｊ.金銭出納簿の収支の分類</vt:lpstr>
      <vt:lpstr>構成員一覧!Ｊ.金銭出納簿の収支の分類</vt:lpstr>
      <vt:lpstr>Ｊ.金銭出納簿の収支の分類</vt:lpstr>
      <vt:lpstr>【選択肢】!K.農村環境保全活動</vt:lpstr>
      <vt:lpstr>構成員一覧!K.農村環境保全活動</vt:lpstr>
      <vt:lpstr>K.農村環境保全活動</vt:lpstr>
      <vt:lpstr>【選択肢】!L.増進活動</vt:lpstr>
      <vt:lpstr>構成員一覧!L.増進活動</vt:lpstr>
      <vt:lpstr>L.増進活動</vt:lpstr>
      <vt:lpstr>【選択肢】!M.長寿命化</vt:lpstr>
      <vt:lpstr>構成員一覧!M.長寿命化</vt:lpstr>
      <vt:lpstr>M.長寿命化</vt:lpstr>
      <vt:lpstr>'（別添）位置図'!Print_Area</vt:lpstr>
      <vt:lpstr>'【活動項目番号表】 '!Print_Area</vt:lpstr>
      <vt:lpstr>【選択肢】!Print_Area</vt:lpstr>
      <vt:lpstr>'はじめに (手書き)'!Print_Area</vt:lpstr>
      <vt:lpstr>'はじめに（PC）'!Print_Area</vt:lpstr>
      <vt:lpstr>加算措置!Print_Area</vt:lpstr>
      <vt:lpstr>'活動記録 (長寿命化)'!Print_Area</vt:lpstr>
      <vt:lpstr>'活動記録(農地維持・資源向上) '!Print_Area</vt:lpstr>
      <vt:lpstr>活動計画書!Print_Area</vt:lpstr>
      <vt:lpstr>'金銭出納簿 (長寿命化)'!Print_Area</vt:lpstr>
      <vt:lpstr>'金銭出納簿(農地維持・資源向上)'!Print_Area</vt:lpstr>
      <vt:lpstr>構成員一覧!Print_Area</vt:lpstr>
      <vt:lpstr>長寿命化整備計画!Print_Area</vt:lpstr>
      <vt:lpstr>報告書!Print_Area</vt:lpstr>
      <vt:lpstr>'報告書（別紙）'!Print_Area</vt:lpstr>
      <vt:lpstr>'様式第1-1号'!Print_Area</vt:lpstr>
      <vt:lpstr>'様式第1-2号'!Print_Area</vt:lpstr>
      <vt:lpstr>'様式第1-3号'!Print_Area</vt:lpstr>
      <vt:lpstr>'活動記録 (長寿命化)'!Print_Titles</vt:lpstr>
      <vt:lpstr>'活動記録(農地維持・資源向上) '!Print_Titles</vt:lpstr>
      <vt:lpstr>'金銭出納簿 (長寿命化)'!Print_Titles</vt:lpstr>
      <vt:lpstr>'金銭出納簿(農地維持・資源向上)'!Print_Titles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2022-04-28T05:17:08Z</dcterms:created>
  <dcterms:modified xsi:type="dcterms:W3CDTF">2023-05-16T07:06:39Z</dcterms:modified>
</cp:coreProperties>
</file>