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<sst xmlns="http://schemas.openxmlformats.org/spreadsheetml/2006/main" count="88" uniqueCount="71">
  <si>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</si>
  <si>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</si>
  <si>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</si>
  <si>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</si>
  <si>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</si>
  <si>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</si>
  <si>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</si>
  <si>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</si>
  <si>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</si>
  <si>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</si>
  <si>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</si>
  <si>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</si>
  <si>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</si>
  <si>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</si>
  <si>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</si>
  <si>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</si>
  <si>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</si>
  <si>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</si>
  <si>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</si>
  <si>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</si>
  <si>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</si>
  <si>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</si>
  <si>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</si>
  <si>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</si>
  <si>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</si>
  <si>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</si>
  <si>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</si>
  <si>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</si>
  <si>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</si>
  <si>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</si>
  <si>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</si>
  <si>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</si>
  <si>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</si>
  <si>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</si>
  <si>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</si>
  <si>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</si>
  <si>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</si>
  <si>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</si>
  <si>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</si>
  <si>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</si>
  <si>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</si>
  <si>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</si>
  <si>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</si>
  <si>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</si>
  <si>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</si>
  <si>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</si>
  <si>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</si>
  <si>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</si>
  <si>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</si>
  <si>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</si>
  <si>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</si>
  <si>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</si>
  <si>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</si>
  <si>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</si>
  <si>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</si>
  <si>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</si>
  <si>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</si>
  <si>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</si>
  <si>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</si>
  <si>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</si>
  <si>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</si>
  <si>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</si>
  <si>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</si>
  <si>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</si>
  <si>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</si>
  <si>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</si>
  <si>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</si>
  <si>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</si>
  <si>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</si>
  <si>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令和5年5月31日現在</t>
  </si>
  <si>
    <t>令和5年5月31日現在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</si>
</sst>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64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55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33</xdr:row>
      <xdr:rowOff>57150</xdr:rowOff>
    </xdr:from>
    <xdr:to>
      <xdr:col>10</xdr:col>
      <xdr:colOff>590550</xdr:colOff>
      <xdr:row>46</xdr:row>
      <xdr:rowOff>200025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105650"/>
          <a:ext cx="63341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8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152400</xdr:colOff>
      <xdr:row>33</xdr:row>
      <xdr:rowOff>95250</xdr:rowOff>
    </xdr:from>
    <xdr:to>
      <xdr:col>2</xdr:col>
      <xdr:colOff>371475</xdr:colOff>
      <xdr:row>33</xdr:row>
      <xdr:rowOff>228600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666750" y="7143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304800</xdr:colOff>
      <xdr:row>45</xdr:row>
      <xdr:rowOff>104775</xdr:rowOff>
    </xdr:from>
    <xdr:to>
      <xdr:col>10</xdr:col>
      <xdr:colOff>133350</xdr:colOff>
      <xdr:row>46</xdr:row>
      <xdr:rowOff>19050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5743575" y="101346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K52" sqref="K5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77" t="s">
        <v>70</v>
      </c>
      <c r="C3" s="177"/>
      <c r="D3" s="177"/>
      <c r="E3" s="177"/>
      <c r="F3" s="177"/>
      <c r="G3" s="177"/>
      <c r="H3" s="177"/>
      <c r="I3" s="177"/>
      <c r="J3" s="177"/>
      <c r="K3" s="17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58" t="s">
        <v>37</v>
      </c>
      <c r="J4" s="158"/>
      <c r="K4" s="15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60" t="s">
        <v>2</v>
      </c>
      <c r="D5" s="164"/>
      <c r="E5" s="148" t="s">
        <v>38</v>
      </c>
      <c r="F5" s="181"/>
      <c r="G5" s="181"/>
      <c r="H5" s="181"/>
      <c r="I5" s="181"/>
      <c r="J5" s="73"/>
      <c r="K5" s="144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79"/>
      <c r="D6" s="180"/>
      <c r="E6" s="179" t="s">
        <v>23</v>
      </c>
      <c r="F6" s="169"/>
      <c r="G6" s="169" t="s">
        <v>39</v>
      </c>
      <c r="H6" s="169"/>
      <c r="I6" s="170" t="s">
        <v>25</v>
      </c>
      <c r="J6" s="171"/>
      <c r="K6" s="145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74">
        <v>183755</v>
      </c>
      <c r="D7" s="142"/>
      <c r="E7" s="174">
        <v>28366</v>
      </c>
      <c r="F7" s="142"/>
      <c r="G7" s="175">
        <v>33435</v>
      </c>
      <c r="H7" s="175"/>
      <c r="I7" s="142">
        <f>E7+G7</f>
        <v>61801</v>
      </c>
      <c r="J7" s="143"/>
      <c r="K7" s="134">
        <f>I7/C7</f>
        <v>0.3363228211477239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58" t="str">
        <f>I4</f>
        <v> </v>
      </c>
      <c r="J9" s="158"/>
      <c r="K9" s="15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78" t="s">
        <v>23</v>
      </c>
      <c r="D10" s="178"/>
      <c r="E10" s="178"/>
      <c r="F10" s="178" t="s">
        <v>24</v>
      </c>
      <c r="G10" s="178"/>
      <c r="H10" s="178"/>
      <c r="I10" s="182" t="s">
        <v>25</v>
      </c>
      <c r="J10" s="183"/>
      <c r="K10" s="155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72">
        <v>28270</v>
      </c>
      <c r="D11" s="172"/>
      <c r="E11" s="172"/>
      <c r="F11" s="172">
        <v>33392</v>
      </c>
      <c r="G11" s="172"/>
      <c r="H11" s="172"/>
      <c r="I11" s="138">
        <f>SUM(C11:H11)</f>
        <v>61662</v>
      </c>
      <c r="J11" s="173"/>
      <c r="K11" s="139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7" t="s">
        <v>34</v>
      </c>
      <c r="C13" s="157"/>
      <c r="D13" s="157"/>
      <c r="E13" s="157"/>
      <c r="I13" s="158" t="str">
        <f>I4</f>
        <v> </v>
      </c>
      <c r="J13" s="158"/>
      <c r="K13" s="15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8"/>
      <c r="D14" s="160" t="s">
        <v>26</v>
      </c>
      <c r="E14" s="161"/>
      <c r="F14" s="161"/>
      <c r="G14" s="162"/>
      <c r="H14" s="163" t="s">
        <v>27</v>
      </c>
      <c r="I14" s="164"/>
      <c r="J14" s="148" t="s">
        <v>25</v>
      </c>
      <c r="K14" s="149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5" t="s">
        <v>23</v>
      </c>
      <c r="E15" s="166"/>
      <c r="F15" s="165" t="s">
        <v>39</v>
      </c>
      <c r="G15" s="167"/>
      <c r="H15" s="168" t="s">
        <v>28</v>
      </c>
      <c r="I15" s="166"/>
      <c r="J15" s="150"/>
      <c r="K15" s="151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122</v>
      </c>
      <c r="E17" s="100">
        <f aca="true" t="shared" si="0" ref="E17:E23">D17/$D$24</f>
        <v>0.09991809991809991</v>
      </c>
      <c r="F17" s="99">
        <v>966</v>
      </c>
      <c r="G17" s="101">
        <f aca="true" t="shared" si="1" ref="G17:G23">F17/$F$24</f>
        <v>0.08744455508282792</v>
      </c>
      <c r="H17" s="102">
        <v>13</v>
      </c>
      <c r="I17" s="103">
        <f aca="true" t="shared" si="2" ref="I17:I23">H17/$H$24</f>
        <v>0.0625</v>
      </c>
      <c r="J17" s="104">
        <f>D17+F17+H17</f>
        <v>1101</v>
      </c>
      <c r="K17" s="105">
        <f aca="true" t="shared" si="3" ref="K17:K23">J17/$J$24</f>
        <v>0.08824943892273164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236</v>
      </c>
      <c r="E18" s="107">
        <f t="shared" si="0"/>
        <v>0.19328419328419327</v>
      </c>
      <c r="F18" s="106">
        <v>1728</v>
      </c>
      <c r="G18" s="108">
        <f t="shared" si="1"/>
        <v>0.1564225581605866</v>
      </c>
      <c r="H18" s="109">
        <v>39</v>
      </c>
      <c r="I18" s="108">
        <f t="shared" si="2"/>
        <v>0.1875</v>
      </c>
      <c r="J18" s="110">
        <f aca="true" t="shared" si="4" ref="J18:J23">D18+F18+H18</f>
        <v>2003</v>
      </c>
      <c r="K18" s="111">
        <f t="shared" si="3"/>
        <v>0.16054825264507855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232</v>
      </c>
      <c r="E19" s="107">
        <f t="shared" si="0"/>
        <v>0.19000819000819</v>
      </c>
      <c r="F19" s="112">
        <v>2277</v>
      </c>
      <c r="G19" s="108">
        <f t="shared" si="1"/>
        <v>0.20611930840952294</v>
      </c>
      <c r="H19" s="113">
        <v>24</v>
      </c>
      <c r="I19" s="108">
        <f t="shared" si="2"/>
        <v>0.11538461538461539</v>
      </c>
      <c r="J19" s="112">
        <f t="shared" si="4"/>
        <v>2533</v>
      </c>
      <c r="K19" s="111">
        <f t="shared" si="3"/>
        <v>0.2030298172491183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218</v>
      </c>
      <c r="E20" s="107">
        <f t="shared" si="0"/>
        <v>0.17854217854217855</v>
      </c>
      <c r="F20" s="112">
        <v>1934</v>
      </c>
      <c r="G20" s="108">
        <f t="shared" si="1"/>
        <v>0.17507015479315652</v>
      </c>
      <c r="H20" s="113">
        <v>43</v>
      </c>
      <c r="I20" s="108">
        <f t="shared" si="2"/>
        <v>0.20673076923076922</v>
      </c>
      <c r="J20" s="112">
        <f t="shared" si="4"/>
        <v>2195</v>
      </c>
      <c r="K20" s="111">
        <f t="shared" si="3"/>
        <v>0.17593780057710806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169</v>
      </c>
      <c r="E21" s="107">
        <f t="shared" si="0"/>
        <v>0.13841113841113842</v>
      </c>
      <c r="F21" s="112">
        <v>1564</v>
      </c>
      <c r="G21" s="108">
        <f t="shared" si="1"/>
        <v>0.14157689870553092</v>
      </c>
      <c r="H21" s="113">
        <v>30</v>
      </c>
      <c r="I21" s="108">
        <f t="shared" si="2"/>
        <v>0.14423076923076922</v>
      </c>
      <c r="J21" s="112">
        <f t="shared" si="4"/>
        <v>1763</v>
      </c>
      <c r="K21" s="111">
        <f t="shared" si="3"/>
        <v>0.14131131773004169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134</v>
      </c>
      <c r="E22" s="107">
        <f t="shared" si="0"/>
        <v>0.10974610974610975</v>
      </c>
      <c r="F22" s="112">
        <v>1643</v>
      </c>
      <c r="G22" s="108">
        <f t="shared" si="1"/>
        <v>0.14872816149180773</v>
      </c>
      <c r="H22" s="113">
        <v>34</v>
      </c>
      <c r="I22" s="108">
        <f t="shared" si="2"/>
        <v>0.16346153846153846</v>
      </c>
      <c r="J22" s="112">
        <f t="shared" si="4"/>
        <v>1811</v>
      </c>
      <c r="K22" s="111">
        <f t="shared" si="3"/>
        <v>0.14515870471304906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110</v>
      </c>
      <c r="E23" s="107">
        <f t="shared" si="0"/>
        <v>0.09009009009009009</v>
      </c>
      <c r="F23" s="114">
        <v>935</v>
      </c>
      <c r="G23" s="108">
        <f t="shared" si="1"/>
        <v>0.0846383633565674</v>
      </c>
      <c r="H23" s="115">
        <v>25</v>
      </c>
      <c r="I23" s="108">
        <f t="shared" si="2"/>
        <v>0.1201923076923077</v>
      </c>
      <c r="J23" s="114">
        <f t="shared" si="4"/>
        <v>1070</v>
      </c>
      <c r="K23" s="111">
        <f t="shared" si="3"/>
        <v>0.08576466816287272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1221</v>
      </c>
      <c r="E24" s="117">
        <f>D24/J24</f>
        <v>0.09786790638025009</v>
      </c>
      <c r="F24" s="116">
        <f>SUM(F17:F23)</f>
        <v>11047</v>
      </c>
      <c r="G24" s="117">
        <f>+F24/J24</f>
        <v>0.8854600833600513</v>
      </c>
      <c r="H24" s="118">
        <f>SUM(H17:H23)</f>
        <v>208</v>
      </c>
      <c r="I24" s="117">
        <f>+H24/J24</f>
        <v>0.01667201025969862</v>
      </c>
      <c r="J24" s="118">
        <f>SUM(J17:J23)</f>
        <v>12476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36">
        <f>(D24+F24)/I11</f>
        <v>0.1989555966397457</v>
      </c>
      <c r="E25" s="137"/>
      <c r="F25" s="137"/>
      <c r="G25" s="137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38">
        <v>56</v>
      </c>
      <c r="E27" s="139"/>
      <c r="F27" s="138">
        <v>535</v>
      </c>
      <c r="G27" s="139"/>
      <c r="H27" s="152"/>
      <c r="I27" s="153"/>
      <c r="J27" s="138">
        <f>D27+F27</f>
        <v>591</v>
      </c>
      <c r="K27" s="139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38">
        <f>D24+D27</f>
        <v>1277</v>
      </c>
      <c r="E29" s="139"/>
      <c r="F29" s="138">
        <f>F27+F24</f>
        <v>11582</v>
      </c>
      <c r="G29" s="139"/>
      <c r="H29" s="138">
        <f>H24</f>
        <v>208</v>
      </c>
      <c r="I29" s="155"/>
      <c r="J29" s="138">
        <f>J24+J27</f>
        <v>13067</v>
      </c>
      <c r="K29" s="139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56">
        <f>D29/E7</f>
        <v>0.04501868434040753</v>
      </c>
      <c r="E30" s="156"/>
      <c r="F30" s="156">
        <f>F29/G7</f>
        <v>0.34640346941827427</v>
      </c>
      <c r="G30" s="156"/>
      <c r="H30" s="140">
        <f>H29/59919</f>
        <v>0.0034713529932074967</v>
      </c>
      <c r="I30" s="141"/>
      <c r="J30" s="146"/>
      <c r="K30" s="147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54"/>
      <c r="E34" s="154"/>
      <c r="F34" s="154"/>
      <c r="G34" s="154"/>
      <c r="H34" s="154"/>
      <c r="I34" s="154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  <mergeCell ref="G6:H6"/>
    <mergeCell ref="I6:J6"/>
    <mergeCell ref="C11:E11"/>
    <mergeCell ref="F11:H11"/>
    <mergeCell ref="I11:K11"/>
    <mergeCell ref="C7:D7"/>
    <mergeCell ref="E7:F7"/>
    <mergeCell ref="G7:H7"/>
    <mergeCell ref="B13:E13"/>
    <mergeCell ref="I13:K13"/>
    <mergeCell ref="C14:C16"/>
    <mergeCell ref="D14:G14"/>
    <mergeCell ref="H14:I14"/>
    <mergeCell ref="D15:E15"/>
    <mergeCell ref="F15:G15"/>
    <mergeCell ref="H15:I15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H9" sqref="H9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69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183755</v>
      </c>
      <c r="D7" s="78">
        <f>SUM(D8:D35)</f>
        <v>61801</v>
      </c>
      <c r="E7" s="81">
        <f>D7/C7</f>
        <v>0.3363228211477239</v>
      </c>
      <c r="F7" s="79">
        <f>G7+I7</f>
        <v>12476</v>
      </c>
      <c r="G7" s="79">
        <f>'新書式'!D24+'新書式'!F24</f>
        <v>12268</v>
      </c>
      <c r="H7" s="80">
        <f>G7/D7</f>
        <v>0.19850811475542468</v>
      </c>
      <c r="I7" s="78">
        <f>'新書式'!H24</f>
        <v>208</v>
      </c>
      <c r="J7" s="76" t="str">
        <f>IF(C7='新書式'!C7,"OK","NG")</f>
        <v>OK</v>
      </c>
      <c r="K7" s="123" t="str">
        <f>IF(D7='新書式'!I7,"OK","NG")</f>
        <v>OK</v>
      </c>
      <c r="L7" s="135" t="b">
        <f>SUM(G8:G36)=G7</f>
        <v>1</v>
      </c>
      <c r="M7" s="135" t="b">
        <f>SUM(I8:I36)=I7</f>
        <v>1</v>
      </c>
    </row>
    <row r="8" spans="1:10" ht="21.75" customHeight="1">
      <c r="A8" s="18"/>
      <c r="B8" s="127" t="s">
        <v>52</v>
      </c>
      <c r="C8" s="82">
        <v>26420</v>
      </c>
      <c r="D8" s="83">
        <v>9487</v>
      </c>
      <c r="E8" s="84">
        <f>D8/C8</f>
        <v>0.35908402725208177</v>
      </c>
      <c r="F8" s="89">
        <f>G8+I8</f>
        <v>1974</v>
      </c>
      <c r="G8" s="93">
        <v>1944</v>
      </c>
      <c r="H8" s="97">
        <f>G8/D8</f>
        <v>0.20491198482133446</v>
      </c>
      <c r="I8" s="96">
        <v>30</v>
      </c>
      <c r="J8" s="77"/>
    </row>
    <row r="9" spans="1:11" ht="21.75" customHeight="1">
      <c r="A9" s="18"/>
      <c r="B9" s="128" t="s">
        <v>53</v>
      </c>
      <c r="C9" s="85">
        <v>9039</v>
      </c>
      <c r="D9" s="86">
        <v>2564</v>
      </c>
      <c r="E9" s="87">
        <f aca="true" t="shared" si="0" ref="E9:E18">D9/C9</f>
        <v>0.2836596968691227</v>
      </c>
      <c r="F9" s="89">
        <f aca="true" t="shared" si="1" ref="F9:F18">G9+I9</f>
        <v>454</v>
      </c>
      <c r="G9" s="91">
        <v>445</v>
      </c>
      <c r="H9" s="98">
        <f aca="true" t="shared" si="2" ref="H9:H18">G9/D9</f>
        <v>0.1735569422776911</v>
      </c>
      <c r="I9" s="94">
        <v>9</v>
      </c>
      <c r="J9" s="77"/>
      <c r="K9" s="33"/>
    </row>
    <row r="10" spans="1:11" ht="21.75" customHeight="1">
      <c r="A10" s="18"/>
      <c r="B10" s="128" t="s">
        <v>54</v>
      </c>
      <c r="C10" s="85">
        <v>13702</v>
      </c>
      <c r="D10" s="86">
        <v>4191</v>
      </c>
      <c r="E10" s="87">
        <f t="shared" si="0"/>
        <v>0.30586775653189313</v>
      </c>
      <c r="F10" s="89">
        <f t="shared" si="1"/>
        <v>810</v>
      </c>
      <c r="G10" s="91">
        <v>796</v>
      </c>
      <c r="H10" s="98">
        <f t="shared" si="2"/>
        <v>0.18993080410403246</v>
      </c>
      <c r="I10" s="94">
        <v>14</v>
      </c>
      <c r="J10" s="77"/>
      <c r="K10" s="33"/>
    </row>
    <row r="11" spans="1:11" ht="21.75" customHeight="1">
      <c r="A11" s="18"/>
      <c r="B11" s="128" t="s">
        <v>55</v>
      </c>
      <c r="C11" s="85">
        <v>22663</v>
      </c>
      <c r="D11" s="86">
        <v>5291</v>
      </c>
      <c r="E11" s="87">
        <f t="shared" si="0"/>
        <v>0.2334642368618453</v>
      </c>
      <c r="F11" s="89">
        <f t="shared" si="1"/>
        <v>822</v>
      </c>
      <c r="G11" s="91">
        <v>805</v>
      </c>
      <c r="H11" s="98">
        <f t="shared" si="2"/>
        <v>0.15214515214515215</v>
      </c>
      <c r="I11" s="94">
        <v>17</v>
      </c>
      <c r="J11" s="77"/>
      <c r="K11" s="33"/>
    </row>
    <row r="12" spans="1:11" ht="21.75" customHeight="1">
      <c r="A12" s="18"/>
      <c r="B12" s="128" t="s">
        <v>66</v>
      </c>
      <c r="C12" s="85">
        <v>868</v>
      </c>
      <c r="D12" s="86">
        <v>419</v>
      </c>
      <c r="E12" s="87">
        <f t="shared" si="0"/>
        <v>0.4827188940092166</v>
      </c>
      <c r="F12" s="89">
        <f t="shared" si="1"/>
        <v>173</v>
      </c>
      <c r="G12" s="91">
        <v>170</v>
      </c>
      <c r="H12" s="98">
        <f t="shared" si="2"/>
        <v>0.40572792362768495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4691</v>
      </c>
      <c r="D13" s="86">
        <v>1571</v>
      </c>
      <c r="E13" s="87">
        <f t="shared" si="0"/>
        <v>0.33489661053080366</v>
      </c>
      <c r="F13" s="89">
        <f t="shared" si="1"/>
        <v>264</v>
      </c>
      <c r="G13" s="91">
        <v>260</v>
      </c>
      <c r="H13" s="98">
        <f t="shared" si="2"/>
        <v>0.1654996817313813</v>
      </c>
      <c r="I13" s="94">
        <v>4</v>
      </c>
      <c r="J13" s="77"/>
      <c r="K13" s="33"/>
    </row>
    <row r="14" spans="1:11" ht="21.75" customHeight="1">
      <c r="A14" s="18"/>
      <c r="B14" s="128" t="s">
        <v>57</v>
      </c>
      <c r="C14" s="85">
        <v>1226</v>
      </c>
      <c r="D14" s="86">
        <v>437</v>
      </c>
      <c r="E14" s="87">
        <f t="shared" si="0"/>
        <v>0.3564437194127243</v>
      </c>
      <c r="F14" s="89">
        <f t="shared" si="1"/>
        <v>96</v>
      </c>
      <c r="G14" s="91">
        <v>95</v>
      </c>
      <c r="H14" s="98">
        <f t="shared" si="2"/>
        <v>0.21739130434782608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6110</v>
      </c>
      <c r="D15" s="86">
        <v>1846</v>
      </c>
      <c r="E15" s="87">
        <f t="shared" si="0"/>
        <v>0.3021276595744681</v>
      </c>
      <c r="F15" s="89">
        <f t="shared" si="1"/>
        <v>351</v>
      </c>
      <c r="G15" s="91">
        <v>343</v>
      </c>
      <c r="H15" s="98">
        <f t="shared" si="2"/>
        <v>0.18580715059588299</v>
      </c>
      <c r="I15" s="94">
        <v>8</v>
      </c>
      <c r="J15" s="77"/>
      <c r="K15" s="33"/>
    </row>
    <row r="16" spans="1:11" ht="21.75" customHeight="1">
      <c r="A16" s="18"/>
      <c r="B16" s="128" t="s">
        <v>59</v>
      </c>
      <c r="C16" s="85">
        <v>1243</v>
      </c>
      <c r="D16" s="86">
        <v>552</v>
      </c>
      <c r="E16" s="87">
        <f t="shared" si="0"/>
        <v>0.4440868865647627</v>
      </c>
      <c r="F16" s="89">
        <f t="shared" si="1"/>
        <v>110</v>
      </c>
      <c r="G16" s="91">
        <v>110</v>
      </c>
      <c r="H16" s="98">
        <f t="shared" si="2"/>
        <v>0.19927536231884058</v>
      </c>
      <c r="I16" s="94"/>
      <c r="J16" s="77"/>
      <c r="K16" s="33"/>
    </row>
    <row r="17" spans="1:11" ht="21.75" customHeight="1">
      <c r="A17" s="18"/>
      <c r="B17" s="128" t="s">
        <v>60</v>
      </c>
      <c r="C17" s="85">
        <v>17156</v>
      </c>
      <c r="D17" s="86">
        <v>5752</v>
      </c>
      <c r="E17" s="87">
        <f t="shared" si="0"/>
        <v>0.33527628817906274</v>
      </c>
      <c r="F17" s="89">
        <f t="shared" si="1"/>
        <v>1159</v>
      </c>
      <c r="G17" s="91">
        <v>1144</v>
      </c>
      <c r="H17" s="98">
        <f t="shared" si="2"/>
        <v>0.19888734353268428</v>
      </c>
      <c r="I17" s="94">
        <v>15</v>
      </c>
      <c r="J17" s="77"/>
      <c r="K17" s="33"/>
    </row>
    <row r="18" spans="1:11" ht="21.75" customHeight="1">
      <c r="A18" s="18"/>
      <c r="B18" s="128" t="s">
        <v>61</v>
      </c>
      <c r="C18" s="85">
        <v>15135</v>
      </c>
      <c r="D18" s="86">
        <v>3574</v>
      </c>
      <c r="E18" s="87">
        <f t="shared" si="0"/>
        <v>0.23614139411959034</v>
      </c>
      <c r="F18" s="89">
        <f t="shared" si="1"/>
        <v>573</v>
      </c>
      <c r="G18" s="91">
        <v>557</v>
      </c>
      <c r="H18" s="98">
        <f t="shared" si="2"/>
        <v>0.15584778959149412</v>
      </c>
      <c r="I18" s="94">
        <v>16</v>
      </c>
      <c r="J18" s="77"/>
      <c r="K18" s="33"/>
    </row>
    <row r="19" spans="1:11" ht="21.75" customHeight="1">
      <c r="A19" s="18"/>
      <c r="B19" s="128" t="s">
        <v>62</v>
      </c>
      <c r="C19" s="85">
        <v>3658</v>
      </c>
      <c r="D19" s="86">
        <v>1248</v>
      </c>
      <c r="E19" s="87">
        <f aca="true" t="shared" si="3" ref="E19:E34">D19/C19</f>
        <v>0.34117003827227993</v>
      </c>
      <c r="F19" s="89">
        <f>G19+I19</f>
        <v>259</v>
      </c>
      <c r="G19" s="91">
        <v>256</v>
      </c>
      <c r="H19" s="98">
        <f aca="true" t="shared" si="4" ref="H19:H34">G19/D19</f>
        <v>0.20512820512820512</v>
      </c>
      <c r="I19" s="94">
        <v>3</v>
      </c>
      <c r="J19" s="77"/>
      <c r="K19" s="33"/>
    </row>
    <row r="20" spans="1:10" ht="21.75" customHeight="1">
      <c r="A20" s="18"/>
      <c r="B20" s="128" t="s">
        <v>63</v>
      </c>
      <c r="C20" s="85">
        <v>1953</v>
      </c>
      <c r="D20" s="86">
        <v>850</v>
      </c>
      <c r="E20" s="87">
        <f t="shared" si="3"/>
        <v>0.4352278545826933</v>
      </c>
      <c r="F20" s="89">
        <f aca="true" t="shared" si="5" ref="F20:F33">G20+I20</f>
        <v>195</v>
      </c>
      <c r="G20" s="91">
        <v>191</v>
      </c>
      <c r="H20" s="98">
        <f t="shared" si="4"/>
        <v>0.22470588235294117</v>
      </c>
      <c r="I20" s="94">
        <v>4</v>
      </c>
      <c r="J20" s="77"/>
    </row>
    <row r="21" spans="1:10" ht="21.75" customHeight="1">
      <c r="A21" s="18"/>
      <c r="B21" s="128" t="s">
        <v>64</v>
      </c>
      <c r="C21" s="85">
        <v>1436</v>
      </c>
      <c r="D21" s="86">
        <v>544</v>
      </c>
      <c r="E21" s="87">
        <f>D21/C21</f>
        <v>0.3788300835654596</v>
      </c>
      <c r="F21" s="89">
        <f>G21+I21</f>
        <v>89</v>
      </c>
      <c r="G21" s="91">
        <v>87</v>
      </c>
      <c r="H21" s="98">
        <f>G21/D21</f>
        <v>0.15992647058823528</v>
      </c>
      <c r="I21" s="94">
        <v>2</v>
      </c>
      <c r="J21" s="77"/>
    </row>
    <row r="22" spans="1:10" ht="21.75" customHeight="1">
      <c r="A22" s="18"/>
      <c r="B22" s="128" t="s">
        <v>65</v>
      </c>
      <c r="C22" s="85">
        <v>1356</v>
      </c>
      <c r="D22" s="86">
        <v>690</v>
      </c>
      <c r="E22" s="87">
        <f>D22/C22</f>
        <v>0.5088495575221239</v>
      </c>
      <c r="F22" s="89">
        <f>G22+I22</f>
        <v>148</v>
      </c>
      <c r="G22" s="91">
        <v>144</v>
      </c>
      <c r="H22" s="98">
        <f>G22/D22</f>
        <v>0.20869565217391303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1938</v>
      </c>
      <c r="D23" s="86">
        <v>1062</v>
      </c>
      <c r="E23" s="87">
        <f>D23/C23</f>
        <v>0.5479876160990712</v>
      </c>
      <c r="F23" s="89">
        <f>G23+I23</f>
        <v>285</v>
      </c>
      <c r="G23" s="91">
        <v>282</v>
      </c>
      <c r="H23" s="98">
        <f>G23/D23</f>
        <v>0.2655367231638418</v>
      </c>
      <c r="I23" s="94">
        <v>3</v>
      </c>
      <c r="J23" s="77"/>
    </row>
    <row r="24" spans="1:10" ht="21.75" customHeight="1">
      <c r="A24" s="18"/>
      <c r="B24" s="128" t="s">
        <v>4</v>
      </c>
      <c r="C24" s="85">
        <v>2922</v>
      </c>
      <c r="D24" s="86">
        <v>1214</v>
      </c>
      <c r="E24" s="87">
        <f>D24/C24</f>
        <v>0.41546885694729635</v>
      </c>
      <c r="F24" s="89">
        <f>G24+I24</f>
        <v>216</v>
      </c>
      <c r="G24" s="91">
        <v>212</v>
      </c>
      <c r="H24" s="98">
        <f>G24/D24</f>
        <v>0.17462932454695224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1268</v>
      </c>
      <c r="D25" s="86">
        <v>751</v>
      </c>
      <c r="E25" s="87">
        <f>D25/C25</f>
        <v>0.5922712933753943</v>
      </c>
      <c r="F25" s="89">
        <f t="shared" si="5"/>
        <v>224</v>
      </c>
      <c r="G25" s="91">
        <v>224</v>
      </c>
      <c r="H25" s="98">
        <f t="shared" si="4"/>
        <v>0.2982689747003995</v>
      </c>
      <c r="I25" s="94"/>
      <c r="J25" s="77"/>
      <c r="K25" s="33"/>
    </row>
    <row r="26" spans="1:10" ht="21.75" customHeight="1">
      <c r="A26" s="18"/>
      <c r="B26" s="128" t="s">
        <v>5</v>
      </c>
      <c r="C26" s="85">
        <v>1543</v>
      </c>
      <c r="D26" s="86">
        <v>838</v>
      </c>
      <c r="E26" s="87">
        <f t="shared" si="3"/>
        <v>0.5430978613091381</v>
      </c>
      <c r="F26" s="89">
        <f t="shared" si="5"/>
        <v>237</v>
      </c>
      <c r="G26" s="91">
        <v>235</v>
      </c>
      <c r="H26" s="98">
        <f t="shared" si="4"/>
        <v>0.28042959427207637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8616</v>
      </c>
      <c r="D27" s="86">
        <v>3596</v>
      </c>
      <c r="E27" s="87">
        <f t="shared" si="3"/>
        <v>0.41736304549675024</v>
      </c>
      <c r="F27" s="89">
        <f t="shared" si="5"/>
        <v>701</v>
      </c>
      <c r="G27" s="91">
        <v>690</v>
      </c>
      <c r="H27" s="98">
        <f t="shared" si="4"/>
        <v>0.19187986651835373</v>
      </c>
      <c r="I27" s="94">
        <v>11</v>
      </c>
      <c r="J27" s="77"/>
    </row>
    <row r="28" spans="1:10" ht="21.75" customHeight="1">
      <c r="A28" s="18"/>
      <c r="B28" s="128" t="s">
        <v>7</v>
      </c>
      <c r="C28" s="85">
        <v>9066</v>
      </c>
      <c r="D28" s="86">
        <v>3229</v>
      </c>
      <c r="E28" s="87">
        <f t="shared" si="3"/>
        <v>0.35616589455106995</v>
      </c>
      <c r="F28" s="89">
        <f t="shared" si="5"/>
        <v>685</v>
      </c>
      <c r="G28" s="91">
        <v>673</v>
      </c>
      <c r="H28" s="98">
        <f t="shared" si="4"/>
        <v>0.20842366057602973</v>
      </c>
      <c r="I28" s="94">
        <v>12</v>
      </c>
      <c r="J28" s="77"/>
    </row>
    <row r="29" spans="1:11" ht="21.75" customHeight="1">
      <c r="A29" s="18"/>
      <c r="B29" s="128" t="s">
        <v>8</v>
      </c>
      <c r="C29" s="85">
        <v>9165</v>
      </c>
      <c r="D29" s="86">
        <v>2686</v>
      </c>
      <c r="E29" s="87">
        <f t="shared" si="3"/>
        <v>0.29307146753955265</v>
      </c>
      <c r="F29" s="89">
        <f t="shared" si="5"/>
        <v>504</v>
      </c>
      <c r="G29" s="91">
        <v>489</v>
      </c>
      <c r="H29" s="98">
        <f t="shared" si="4"/>
        <v>0.18205510052122115</v>
      </c>
      <c r="I29" s="94">
        <v>15</v>
      </c>
      <c r="J29" s="77"/>
      <c r="K29" s="33"/>
    </row>
    <row r="30" spans="1:10" ht="21.75" customHeight="1">
      <c r="A30" s="18"/>
      <c r="B30" s="128" t="s">
        <v>9</v>
      </c>
      <c r="C30" s="85">
        <v>3526</v>
      </c>
      <c r="D30" s="86">
        <v>1589</v>
      </c>
      <c r="E30" s="87">
        <f t="shared" si="3"/>
        <v>0.45065229722064665</v>
      </c>
      <c r="F30" s="89">
        <f t="shared" si="5"/>
        <v>351</v>
      </c>
      <c r="G30" s="91">
        <v>346</v>
      </c>
      <c r="H30" s="98">
        <f t="shared" si="4"/>
        <v>0.21774701069855254</v>
      </c>
      <c r="I30" s="94">
        <v>5</v>
      </c>
      <c r="J30" s="77"/>
    </row>
    <row r="31" spans="1:10" ht="21.75" customHeight="1">
      <c r="A31" s="18"/>
      <c r="B31" s="128" t="s">
        <v>11</v>
      </c>
      <c r="C31" s="85">
        <v>3272</v>
      </c>
      <c r="D31" s="86">
        <v>1512</v>
      </c>
      <c r="E31" s="87">
        <f t="shared" si="3"/>
        <v>0.4621026894865526</v>
      </c>
      <c r="F31" s="89">
        <f t="shared" si="5"/>
        <v>320</v>
      </c>
      <c r="G31" s="91">
        <v>316</v>
      </c>
      <c r="H31" s="98">
        <f t="shared" si="4"/>
        <v>0.20899470899470898</v>
      </c>
      <c r="I31" s="94">
        <v>4</v>
      </c>
      <c r="J31" s="77"/>
    </row>
    <row r="32" spans="1:10" ht="21.75" customHeight="1">
      <c r="A32" s="18"/>
      <c r="B32" s="128" t="s">
        <v>10</v>
      </c>
      <c r="C32" s="85">
        <v>6045</v>
      </c>
      <c r="D32" s="86">
        <v>2335</v>
      </c>
      <c r="E32" s="87">
        <f t="shared" si="3"/>
        <v>0.38626964433416044</v>
      </c>
      <c r="F32" s="89">
        <f t="shared" si="5"/>
        <v>457</v>
      </c>
      <c r="G32" s="91">
        <v>447</v>
      </c>
      <c r="H32" s="98">
        <f t="shared" si="4"/>
        <v>0.19143468950749465</v>
      </c>
      <c r="I32" s="94">
        <v>10</v>
      </c>
      <c r="J32" s="77"/>
    </row>
    <row r="33" spans="1:11" ht="21.75" customHeight="1">
      <c r="A33" s="18"/>
      <c r="B33" s="128" t="s">
        <v>12</v>
      </c>
      <c r="C33" s="85">
        <v>2402</v>
      </c>
      <c r="D33" s="86">
        <v>950</v>
      </c>
      <c r="E33" s="87">
        <f t="shared" si="3"/>
        <v>0.395503746877602</v>
      </c>
      <c r="F33" s="89">
        <f t="shared" si="5"/>
        <v>220</v>
      </c>
      <c r="G33" s="91">
        <v>213</v>
      </c>
      <c r="H33" s="98">
        <f t="shared" si="4"/>
        <v>0.22421052631578947</v>
      </c>
      <c r="I33" s="94">
        <v>7</v>
      </c>
      <c r="J33" s="77"/>
      <c r="K33" s="33"/>
    </row>
    <row r="34" spans="1:10" ht="21.75" customHeight="1">
      <c r="A34" s="18"/>
      <c r="B34" s="128" t="s">
        <v>13</v>
      </c>
      <c r="C34" s="85">
        <v>5100</v>
      </c>
      <c r="D34" s="86">
        <v>1947</v>
      </c>
      <c r="E34" s="87">
        <f t="shared" si="3"/>
        <v>0.38176470588235295</v>
      </c>
      <c r="F34" s="89">
        <f>G34+I34</f>
        <v>437</v>
      </c>
      <c r="G34" s="91">
        <v>435</v>
      </c>
      <c r="H34" s="98">
        <f t="shared" si="4"/>
        <v>0.22342064714946072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2236</v>
      </c>
      <c r="D35" s="86">
        <v>1076</v>
      </c>
      <c r="E35" s="87">
        <f>D35/C35</f>
        <v>0.481216457960644</v>
      </c>
      <c r="F35" s="89">
        <f>G35+I35</f>
        <v>205</v>
      </c>
      <c r="G35" s="91">
        <v>204</v>
      </c>
      <c r="H35" s="98">
        <f>G35/D35</f>
        <v>0.1895910780669145</v>
      </c>
      <c r="I35" s="94">
        <v>1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157</v>
      </c>
      <c r="G36" s="92">
        <v>155</v>
      </c>
      <c r="H36" s="133" t="s">
        <v>67</v>
      </c>
      <c r="I36" s="95">
        <v>2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2023-06-06T00:50:40Z</dcterms:created>
  <dcterms:modified xsi:type="dcterms:W3CDTF">2023-06-06T00:57:01Z</dcterms:modified>
  <cp:category/>
  <cp:version/>
  <cp:contentType/>
  <cp:contentStatus/>
</cp:coreProperties>
</file>