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20" windowWidth="14805" windowHeight="7650"/>
  </bookViews>
  <sheets>
    <sheet name="概算シート" sheetId="1" r:id="rId1"/>
    <sheet name="試算例" sheetId="4" r:id="rId2"/>
    <sheet name="公的年金所得計算表" sheetId="5" r:id="rId3"/>
    <sheet name="所得の見方" sheetId="3" r:id="rId4"/>
  </sheets>
  <definedNames>
    <definedName name="_xlnm.Print_Area" localSheetId="0">概算シート!$A$1:$W$51</definedName>
    <definedName name="_xlnm.Print_Area" localSheetId="1">試算例!$A$1:$W$51</definedName>
    <definedName name="_xlnm.Print_Area" localSheetId="3">所得の見方!$A$1:$AJ$58</definedName>
  </definedNames>
  <calcPr calcId="152511" iterate="1"/>
</workbook>
</file>

<file path=xl/calcChain.xml><?xml version="1.0" encoding="utf-8"?>
<calcChain xmlns="http://schemas.openxmlformats.org/spreadsheetml/2006/main">
  <c r="I34" i="4" l="1"/>
  <c r="I34" i="1"/>
  <c r="I48" i="4" l="1"/>
  <c r="D12" i="5"/>
  <c r="D7" i="5"/>
  <c r="I24" i="1" l="1"/>
  <c r="I11" i="1" l="1"/>
  <c r="I8" i="4"/>
  <c r="D37" i="4" s="1"/>
  <c r="I37" i="4" s="1"/>
  <c r="I41" i="4" s="1"/>
  <c r="I43" i="4" s="1"/>
  <c r="I12" i="4"/>
  <c r="I11" i="4"/>
  <c r="I10" i="4"/>
  <c r="I9" i="4"/>
  <c r="I8" i="1"/>
  <c r="I12" i="1"/>
  <c r="I10" i="1"/>
  <c r="I9" i="1"/>
  <c r="I13" i="1" s="1"/>
  <c r="D28" i="1" s="1"/>
  <c r="I28" i="1" s="1"/>
  <c r="F39" i="4"/>
  <c r="I39" i="4"/>
  <c r="F13" i="1"/>
  <c r="F39" i="1"/>
  <c r="I39" i="1" s="1"/>
  <c r="I13" i="4"/>
  <c r="D16" i="4" s="1"/>
  <c r="I16" i="4" s="1"/>
  <c r="F13" i="4"/>
  <c r="I20" i="4"/>
  <c r="F18" i="4"/>
  <c r="F30" i="4"/>
  <c r="I30" i="4" s="1"/>
  <c r="I20" i="1"/>
  <c r="F18" i="1"/>
  <c r="I18" i="1"/>
  <c r="D37" i="1"/>
  <c r="I37" i="1" s="1"/>
  <c r="I18" i="4"/>
  <c r="D28" i="4"/>
  <c r="I28" i="4" s="1"/>
  <c r="F30" i="1"/>
  <c r="I30" i="1" s="1"/>
  <c r="I22" i="4" l="1"/>
  <c r="I24" i="4" s="1"/>
  <c r="I32" i="4"/>
  <c r="I41" i="1"/>
  <c r="I43" i="1" s="1"/>
  <c r="I32" i="1"/>
  <c r="D16" i="1"/>
  <c r="I16" i="1" s="1"/>
  <c r="I22" i="1" s="1"/>
  <c r="I48" i="1" l="1"/>
</calcChain>
</file>

<file path=xl/sharedStrings.xml><?xml version="1.0" encoding="utf-8"?>
<sst xmlns="http://schemas.openxmlformats.org/spreadsheetml/2006/main" count="187" uniqueCount="67">
  <si>
    <t>年齢</t>
    <rPh sb="0" eb="2">
      <t>ネンレイ</t>
    </rPh>
    <phoneticPr fontId="1"/>
  </si>
  <si>
    <t>所得額</t>
    <rPh sb="0" eb="2">
      <t>ショトク</t>
    </rPh>
    <rPh sb="2" eb="3">
      <t>ガク</t>
    </rPh>
    <phoneticPr fontId="1"/>
  </si>
  <si>
    <t>■医療分</t>
    <rPh sb="1" eb="3">
      <t>イリョウ</t>
    </rPh>
    <rPh sb="3" eb="4">
      <t>ブン</t>
    </rPh>
    <phoneticPr fontId="1"/>
  </si>
  <si>
    <t>　所得割額</t>
    <rPh sb="1" eb="3">
      <t>ショトク</t>
    </rPh>
    <rPh sb="3" eb="4">
      <t>ワリ</t>
    </rPh>
    <rPh sb="4" eb="5">
      <t>ガク</t>
    </rPh>
    <phoneticPr fontId="1"/>
  </si>
  <si>
    <t>　均等割額</t>
    <rPh sb="1" eb="4">
      <t>キントウワ</t>
    </rPh>
    <rPh sb="4" eb="5">
      <t>ガク</t>
    </rPh>
    <phoneticPr fontId="1"/>
  </si>
  <si>
    <t>世帯合計</t>
    <rPh sb="0" eb="2">
      <t>セタイ</t>
    </rPh>
    <rPh sb="2" eb="4">
      <t>ゴウケイ</t>
    </rPh>
    <phoneticPr fontId="1"/>
  </si>
  <si>
    <t>×</t>
    <phoneticPr fontId="1"/>
  </si>
  <si>
    <t>％</t>
    <phoneticPr fontId="1"/>
  </si>
  <si>
    <t>＝</t>
    <phoneticPr fontId="1"/>
  </si>
  <si>
    <t>　平等割額</t>
    <rPh sb="1" eb="3">
      <t>ビョウドウ</t>
    </rPh>
    <rPh sb="3" eb="4">
      <t>ワリ</t>
    </rPh>
    <rPh sb="4" eb="5">
      <t>ガク</t>
    </rPh>
    <phoneticPr fontId="1"/>
  </si>
  <si>
    <t>×</t>
    <phoneticPr fontId="1"/>
  </si>
  <si>
    <t>人</t>
    <rPh sb="0" eb="1">
      <t>ニン</t>
    </rPh>
    <phoneticPr fontId="1"/>
  </si>
  <si>
    <t>世帯</t>
    <rPh sb="0" eb="2">
      <t>セタイ</t>
    </rPh>
    <phoneticPr fontId="1"/>
  </si>
  <si>
    <t>≒</t>
    <phoneticPr fontId="1"/>
  </si>
  <si>
    <t>■介護分</t>
    <rPh sb="1" eb="3">
      <t>カイゴ</t>
    </rPh>
    <rPh sb="3" eb="4">
      <t>ブン</t>
    </rPh>
    <phoneticPr fontId="1"/>
  </si>
  <si>
    <t>　　Ａ</t>
    <phoneticPr fontId="1"/>
  </si>
  <si>
    <t>　　Ｂ</t>
    <phoneticPr fontId="1"/>
  </si>
  <si>
    <t>　　Ｃ</t>
    <phoneticPr fontId="1"/>
  </si>
  <si>
    <t>Ａ＋Ｂ＋Ｃ</t>
    <phoneticPr fontId="1"/>
  </si>
  <si>
    <t>D</t>
    <phoneticPr fontId="1"/>
  </si>
  <si>
    <t>Ｅ</t>
    <phoneticPr fontId="1"/>
  </si>
  <si>
    <t>Ｆ</t>
    <phoneticPr fontId="1"/>
  </si>
  <si>
    <t>Ｇ</t>
    <phoneticPr fontId="1"/>
  </si>
  <si>
    <t>■後期支援分</t>
    <phoneticPr fontId="1"/>
  </si>
  <si>
    <t>Ｄ＋Ｅ</t>
    <phoneticPr fontId="1"/>
  </si>
  <si>
    <t>Ｆ＋Ｇ</t>
    <phoneticPr fontId="1"/>
  </si>
  <si>
    <t>上越市国保年金課</t>
    <rPh sb="0" eb="3">
      <t>ジョウエツシ</t>
    </rPh>
    <rPh sb="3" eb="8">
      <t>コクホネンキンカ</t>
    </rPh>
    <phoneticPr fontId="1"/>
  </si>
  <si>
    <t>被保険者　１</t>
    <rPh sb="0" eb="4">
      <t>ヒホケンシャ</t>
    </rPh>
    <phoneticPr fontId="1"/>
  </si>
  <si>
    <t>被保険者　２</t>
    <rPh sb="0" eb="4">
      <t>ヒホケンシャ</t>
    </rPh>
    <phoneticPr fontId="1"/>
  </si>
  <si>
    <t>被保険者　３</t>
    <rPh sb="0" eb="4">
      <t>ヒホケンシャ</t>
    </rPh>
    <phoneticPr fontId="1"/>
  </si>
  <si>
    <t>被保険者　４</t>
    <rPh sb="0" eb="4">
      <t>ヒホケンシャ</t>
    </rPh>
    <phoneticPr fontId="1"/>
  </si>
  <si>
    <t>被保険者　５</t>
    <rPh sb="0" eb="4">
      <t>ヒホケンシャ</t>
    </rPh>
    <phoneticPr fontId="1"/>
  </si>
  <si>
    <t>①＋②＋③</t>
    <phoneticPr fontId="1"/>
  </si>
  <si>
    <t>　【概算】</t>
    <rPh sb="2" eb="4">
      <t>ガイサン</t>
    </rPh>
    <phoneticPr fontId="1"/>
  </si>
  <si>
    <t>　国民健康保険税額</t>
    <rPh sb="1" eb="3">
      <t>コクミン</t>
    </rPh>
    <rPh sb="3" eb="5">
      <t>ケンコウ</t>
    </rPh>
    <rPh sb="5" eb="7">
      <t>ホケン</t>
    </rPh>
    <rPh sb="7" eb="9">
      <t>ゼイガク</t>
    </rPh>
    <phoneticPr fontId="1"/>
  </si>
  <si>
    <t>①</t>
    <phoneticPr fontId="1"/>
  </si>
  <si>
    <t>③</t>
    <phoneticPr fontId="1"/>
  </si>
  <si>
    <t>②</t>
    <phoneticPr fontId="1"/>
  </si>
  <si>
    <t>円</t>
    <rPh sb="0" eb="1">
      <t>エン</t>
    </rPh>
    <phoneticPr fontId="1"/>
  </si>
  <si>
    <t>加入予定者</t>
    <rPh sb="0" eb="2">
      <t>カニュウ</t>
    </rPh>
    <rPh sb="2" eb="5">
      <t>ヨテイシャ</t>
    </rPh>
    <phoneticPr fontId="1"/>
  </si>
  <si>
    <r>
      <rPr>
        <b/>
        <sz val="12"/>
        <rFont val="ＭＳ Ｐゴシック"/>
        <family val="3"/>
        <charset val="128"/>
      </rPr>
      <t>★「黄色いセル（太枠内）」のみ</t>
    </r>
    <r>
      <rPr>
        <sz val="12"/>
        <rFont val="ＭＳ Ｐゴシック"/>
        <family val="3"/>
        <charset val="128"/>
      </rPr>
      <t>に加入する人の“年齢”と“所得額”を入力してください。</t>
    </r>
    <rPh sb="2" eb="4">
      <t>キイロ</t>
    </rPh>
    <rPh sb="8" eb="10">
      <t>フトワク</t>
    </rPh>
    <rPh sb="10" eb="11">
      <t>ナイ</t>
    </rPh>
    <rPh sb="16" eb="18">
      <t>カニュウ</t>
    </rPh>
    <rPh sb="20" eb="21">
      <t>ヒト</t>
    </rPh>
    <rPh sb="23" eb="25">
      <t>ネンレイ</t>
    </rPh>
    <rPh sb="28" eb="30">
      <t>ショトク</t>
    </rPh>
    <rPh sb="30" eb="31">
      <t>ガク</t>
    </rPh>
    <rPh sb="33" eb="35">
      <t>ニュウリョク</t>
    </rPh>
    <phoneticPr fontId="1"/>
  </si>
  <si>
    <t>★</t>
    <phoneticPr fontId="1"/>
  </si>
  <si>
    <t>合計</t>
    <rPh sb="0" eb="2">
      <t>ゴウケイ</t>
    </rPh>
    <phoneticPr fontId="1"/>
  </si>
  <si>
    <t>円</t>
    <rPh sb="0" eb="1">
      <t>エン</t>
    </rPh>
    <phoneticPr fontId="1"/>
  </si>
  <si>
    <t>合計</t>
    <phoneticPr fontId="1"/>
  </si>
  <si>
    <t>既に加入している方及び
新たに加入される方</t>
    <rPh sb="0" eb="1">
      <t>スデ</t>
    </rPh>
    <rPh sb="2" eb="4">
      <t>カニュウ</t>
    </rPh>
    <rPh sb="8" eb="9">
      <t>カタ</t>
    </rPh>
    <rPh sb="9" eb="10">
      <t>オヨ</t>
    </rPh>
    <rPh sb="12" eb="13">
      <t>アラ</t>
    </rPh>
    <rPh sb="15" eb="17">
      <t>カニュウ</t>
    </rPh>
    <rPh sb="20" eb="21">
      <t>カタ</t>
    </rPh>
    <phoneticPr fontId="1"/>
  </si>
  <si>
    <r>
      <rPr>
        <b/>
        <sz val="12"/>
        <rFont val="ＭＳ Ｐゴシック"/>
        <family val="3"/>
        <charset val="128"/>
      </rPr>
      <t>★「黄色いセル（太枠内）」のみ</t>
    </r>
    <r>
      <rPr>
        <sz val="12"/>
        <rFont val="ＭＳ Ｐゴシック"/>
        <family val="3"/>
        <charset val="128"/>
      </rPr>
      <t>に国保に既に加入している方及び新たに加入される方の</t>
    </r>
    <rPh sb="2" eb="4">
      <t>キイロ</t>
    </rPh>
    <rPh sb="8" eb="10">
      <t>フトワク</t>
    </rPh>
    <rPh sb="10" eb="11">
      <t>ナイ</t>
    </rPh>
    <rPh sb="16" eb="18">
      <t>コクホ</t>
    </rPh>
    <rPh sb="19" eb="20">
      <t>スデ</t>
    </rPh>
    <rPh sb="21" eb="23">
      <t>カニュウ</t>
    </rPh>
    <rPh sb="27" eb="28">
      <t>カタ</t>
    </rPh>
    <rPh sb="28" eb="29">
      <t>オヨ</t>
    </rPh>
    <rPh sb="30" eb="31">
      <t>アラ</t>
    </rPh>
    <rPh sb="33" eb="35">
      <t>カニュウ</t>
    </rPh>
    <rPh sb="38" eb="39">
      <t>カタ</t>
    </rPh>
    <phoneticPr fontId="1"/>
  </si>
  <si>
    <t>★</t>
    <phoneticPr fontId="1"/>
  </si>
  <si>
    <t>0～74歳の方々が対象です。
（75歳からは後期高齢者医療制度になります）</t>
    <phoneticPr fontId="1"/>
  </si>
  <si>
    <t>年金収入額</t>
    <rPh sb="0" eb="2">
      <t>ネンキン</t>
    </rPh>
    <rPh sb="2" eb="4">
      <t>シュウニュウ</t>
    </rPh>
    <rPh sb="4" eb="5">
      <t>ガク</t>
    </rPh>
    <phoneticPr fontId="6"/>
  </si>
  <si>
    <t>該当する範囲の黄色いセルに、年金収入額を入力してください。</t>
    <rPh sb="14" eb="16">
      <t>ネンキン</t>
    </rPh>
    <rPh sb="16" eb="18">
      <t>シュウニュウ</t>
    </rPh>
    <rPh sb="18" eb="19">
      <t>ガク</t>
    </rPh>
    <rPh sb="20" eb="22">
      <t>ニュウリョク</t>
    </rPh>
    <phoneticPr fontId="6"/>
  </si>
  <si>
    <r>
      <t>確定申告書の「所得金額・合計」を入力してください。年金収入の場合は別シートの「公的年金等の雑所得計算表」を用いて</t>
    </r>
    <r>
      <rPr>
        <sz val="9"/>
        <color indexed="8"/>
        <rFont val="ＭＳ Ｐゴシック"/>
        <family val="3"/>
        <charset val="128"/>
      </rPr>
      <t>計算した所得を</t>
    </r>
    <r>
      <rPr>
        <sz val="9"/>
        <color indexed="8"/>
        <rFont val="ＭＳ Ｐゴシック"/>
        <family val="3"/>
        <charset val="128"/>
      </rPr>
      <t>入力してください。給与所得は、源泉徴収票の「給与所得控除後の所得」を入力してください。</t>
    </r>
    <rPh sb="16" eb="18">
      <t>ニュウリョク</t>
    </rPh>
    <rPh sb="25" eb="27">
      <t>ネンキン</t>
    </rPh>
    <rPh sb="27" eb="29">
      <t>シュウニュウ</t>
    </rPh>
    <rPh sb="30" eb="32">
      <t>バアイ</t>
    </rPh>
    <rPh sb="33" eb="34">
      <t>ベツ</t>
    </rPh>
    <rPh sb="39" eb="41">
      <t>コウテキ</t>
    </rPh>
    <rPh sb="41" eb="44">
      <t>ネンキントウ</t>
    </rPh>
    <rPh sb="45" eb="48">
      <t>ザツショトク</t>
    </rPh>
    <rPh sb="48" eb="50">
      <t>ケイサン</t>
    </rPh>
    <rPh sb="50" eb="51">
      <t>ヒョウ</t>
    </rPh>
    <rPh sb="53" eb="54">
      <t>モチ</t>
    </rPh>
    <rPh sb="56" eb="58">
      <t>ケイサン</t>
    </rPh>
    <rPh sb="60" eb="62">
      <t>ショトク</t>
    </rPh>
    <rPh sb="63" eb="65">
      <t>ニュウリョク</t>
    </rPh>
    <rPh sb="97" eb="99">
      <t>ニュウリョク</t>
    </rPh>
    <phoneticPr fontId="1"/>
  </si>
  <si>
    <t>0～74歳の方々が対象です。
（75歳からは後期高齢者医療制度になります）</t>
    <phoneticPr fontId="1"/>
  </si>
  <si>
    <t>（課税限度額 170,000円）</t>
    <rPh sb="1" eb="3">
      <t>カゼイ</t>
    </rPh>
    <rPh sb="3" eb="5">
      <t>ゲンド</t>
    </rPh>
    <rPh sb="5" eb="6">
      <t>ガク</t>
    </rPh>
    <rPh sb="14" eb="15">
      <t>エン</t>
    </rPh>
    <phoneticPr fontId="1"/>
  </si>
  <si>
    <r>
      <t xml:space="preserve">   算定基礎額</t>
    </r>
    <r>
      <rPr>
        <sz val="10"/>
        <color indexed="8"/>
        <rFont val="ＭＳ Ｐゴシック"/>
        <family val="3"/>
        <charset val="128"/>
      </rPr>
      <t xml:space="preserve">
（所得額 - 基礎控除43万円）</t>
    </r>
    <rPh sb="3" eb="5">
      <t>サンテイ</t>
    </rPh>
    <rPh sb="5" eb="7">
      <t>キソ</t>
    </rPh>
    <rPh sb="7" eb="8">
      <t>ガク</t>
    </rPh>
    <phoneticPr fontId="1"/>
  </si>
  <si>
    <t>公的年金所得</t>
    <rPh sb="0" eb="2">
      <t>コウテキ</t>
    </rPh>
    <rPh sb="2" eb="4">
      <t>ネンキン</t>
    </rPh>
    <rPh sb="4" eb="6">
      <t>ショトク</t>
    </rPh>
    <phoneticPr fontId="6"/>
  </si>
  <si>
    <t>公的年金所得計算表</t>
    <phoneticPr fontId="6"/>
  </si>
  <si>
    <t>※公的年金所得以外の合計所得金額が、
未記入の場合は0として計算されます</t>
    <rPh sb="19" eb="22">
      <t>ミキニュウ</t>
    </rPh>
    <rPh sb="23" eb="25">
      <t>バアイ</t>
    </rPh>
    <rPh sb="30" eb="32">
      <t>ケイサン</t>
    </rPh>
    <phoneticPr fontId="6"/>
  </si>
  <si>
    <t>（課税限度額　650,000円）</t>
    <rPh sb="1" eb="3">
      <t>カゼイ</t>
    </rPh>
    <rPh sb="3" eb="5">
      <t>ゲンド</t>
    </rPh>
    <rPh sb="5" eb="6">
      <t>ガク</t>
    </rPh>
    <rPh sb="14" eb="15">
      <t>エン</t>
    </rPh>
    <phoneticPr fontId="1"/>
  </si>
  <si>
    <t>公的年金所得以外の
合計所得金額</t>
    <rPh sb="0" eb="2">
      <t>コウテキ</t>
    </rPh>
    <rPh sb="2" eb="4">
      <t>ネンキン</t>
    </rPh>
    <rPh sb="4" eb="6">
      <t>ショトク</t>
    </rPh>
    <rPh sb="6" eb="8">
      <t>イガイ</t>
    </rPh>
    <rPh sb="10" eb="16">
      <t>ゴウケイショトクキンガク</t>
    </rPh>
    <phoneticPr fontId="2"/>
  </si>
  <si>
    <t>○65歳未満</t>
    <rPh sb="3" eb="4">
      <t>サイ</t>
    </rPh>
    <rPh sb="4" eb="6">
      <t>ミマン</t>
    </rPh>
    <phoneticPr fontId="6"/>
  </si>
  <si>
    <t>○65歳以上</t>
    <rPh sb="3" eb="4">
      <t>サイ</t>
    </rPh>
    <rPh sb="4" eb="6">
      <t>イジョウ</t>
    </rPh>
    <phoneticPr fontId="6"/>
  </si>
  <si>
    <r>
      <t>　　</t>
    </r>
    <r>
      <rPr>
        <b/>
        <sz val="12"/>
        <color theme="1"/>
        <rFont val="ＭＳ Ｐゴシック"/>
        <family val="3"/>
        <charset val="128"/>
        <scheme val="minor"/>
      </rPr>
      <t>「年齢」</t>
    </r>
    <r>
      <rPr>
        <sz val="12"/>
        <color theme="1"/>
        <rFont val="ＭＳ Ｐゴシック"/>
        <family val="3"/>
        <charset val="128"/>
        <scheme val="minor"/>
      </rPr>
      <t xml:space="preserve"> と</t>
    </r>
    <r>
      <rPr>
        <b/>
        <sz val="12"/>
        <color theme="1"/>
        <rFont val="ＭＳ Ｐゴシック"/>
        <family val="3"/>
        <charset val="128"/>
        <scheme val="minor"/>
      </rPr>
      <t xml:space="preserve"> 「令和4年中の所得額」</t>
    </r>
    <r>
      <rPr>
        <sz val="12"/>
        <color theme="1"/>
        <rFont val="ＭＳ Ｐゴシック"/>
        <family val="3"/>
        <charset val="128"/>
        <scheme val="minor"/>
      </rPr>
      <t xml:space="preserve"> を入力してください。</t>
    </r>
    <rPh sb="10" eb="12">
      <t>レイワ</t>
    </rPh>
    <rPh sb="13" eb="14">
      <t>ネン</t>
    </rPh>
    <rPh sb="14" eb="15">
      <t>チュウ</t>
    </rPh>
    <phoneticPr fontId="1"/>
  </si>
  <si>
    <t>令和6年度 上越市 国民健康保険税の概算シート</t>
    <rPh sb="0" eb="2">
      <t>レイワ</t>
    </rPh>
    <rPh sb="6" eb="9">
      <t>ジョウエツシ</t>
    </rPh>
    <rPh sb="10" eb="12">
      <t>コクミン</t>
    </rPh>
    <rPh sb="12" eb="14">
      <t>ケンコウ</t>
    </rPh>
    <rPh sb="14" eb="16">
      <t>ホケン</t>
    </rPh>
    <rPh sb="16" eb="17">
      <t>ゼイ</t>
    </rPh>
    <rPh sb="18" eb="20">
      <t>ガイサン</t>
    </rPh>
    <phoneticPr fontId="1"/>
  </si>
  <si>
    <t>　令和6年度</t>
    <rPh sb="1" eb="3">
      <t>レイワ</t>
    </rPh>
    <phoneticPr fontId="1"/>
  </si>
  <si>
    <t>【試算例】 令和6年度 上越市 国民健康保険税の概算シート</t>
    <rPh sb="1" eb="3">
      <t>シサン</t>
    </rPh>
    <rPh sb="3" eb="4">
      <t>レイ</t>
    </rPh>
    <rPh sb="6" eb="8">
      <t>レイワ</t>
    </rPh>
    <rPh sb="12" eb="15">
      <t>ジョウエツシ</t>
    </rPh>
    <rPh sb="16" eb="18">
      <t>コクミン</t>
    </rPh>
    <rPh sb="18" eb="20">
      <t>ケンコウ</t>
    </rPh>
    <rPh sb="20" eb="22">
      <t>ホケン</t>
    </rPh>
    <rPh sb="22" eb="23">
      <t>ゼイ</t>
    </rPh>
    <rPh sb="24" eb="26">
      <t>ガイサン</t>
    </rPh>
    <phoneticPr fontId="1"/>
  </si>
  <si>
    <t>（課税限度額　240,000円）</t>
    <rPh sb="1" eb="3">
      <t>カゼイ</t>
    </rPh>
    <rPh sb="3" eb="5">
      <t>ゲンド</t>
    </rPh>
    <rPh sb="5" eb="6">
      <t>ガク</t>
    </rPh>
    <rPh sb="14" eb="15">
      <t>エン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</si>
</sst>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quot;円&quot;"/>
    <numFmt numFmtId="177" formatCode="General&quot;歳&quot;"/>
    <numFmt numFmtId="178" formatCode="\ \(\1&quot;か&quot;&quot;月&quot;&quot;当&quot;&quot;た&quot;&quot;り&quot;\ #,##0&quot;円&quot;"/>
    <numFmt numFmtId="179" formatCode="0.00_ "/>
    <numFmt numFmtId="180" formatCode="#,##0_);[Red]\(#,##0\)"/>
  </numFmts>
  <fonts count="35">
    <font>
      <sz val="11"/>
      <color theme="1"/>
      <name val="ＭＳ Ｐゴシック"/>
      <family val="3"/>
      <charset val="128"/>
      <scheme val="minor"/>
    </font>
    <font>
      <sz val="6"/>
      <name val="ＭＳ Ｐゴシック"/>
      <family val="3"/>
      <charset val="128"/>
    </font>
    <font>
      <sz val="12"/>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3"/>
      <charset val="128"/>
      <scheme val="minor"/>
    </font>
    <font>
      <b/>
      <sz val="20"/>
      <color theme="1"/>
      <name val="ＭＳ Ｐゴシック"/>
      <family val="3"/>
      <charset val="128"/>
      <scheme val="minor"/>
    </font>
    <font>
      <b/>
      <sz val="11"/>
      <color theme="1"/>
      <name val="ＭＳ Ｐゴシック"/>
      <family val="3"/>
      <charset val="128"/>
      <scheme val="minor"/>
    </font>
    <font>
      <b/>
      <sz val="16"/>
      <color rgb="FFFF0000"/>
      <name val="ＭＳ Ｐゴシック"/>
      <family val="3"/>
      <charset val="128"/>
      <scheme val="minor"/>
    </font>
    <font>
      <b/>
      <sz val="16"/>
      <color theme="1"/>
      <name val="ＭＳ Ｐゴシック"/>
      <family val="3"/>
      <charset val="128"/>
      <scheme val="minor"/>
    </font>
    <font>
      <b/>
      <sz val="24"/>
      <color theme="1"/>
      <name val="ＭＳ Ｐゴシック"/>
      <family val="3"/>
      <charset val="128"/>
      <scheme val="minor"/>
    </font>
    <font>
      <sz val="11"/>
      <color theme="0"/>
      <name val="ＭＳ Ｐゴシック"/>
      <family val="3"/>
      <charset val="128"/>
      <scheme val="minor"/>
    </font>
    <font>
      <sz val="12"/>
      <color theme="4"/>
      <name val="ＭＳ Ｐゴシック"/>
      <family val="3"/>
      <charset val="128"/>
      <scheme val="minor"/>
    </font>
    <font>
      <sz val="9"/>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color rgb="FFFF0000"/>
      <name val="ＭＳ Ｐゴシック"/>
      <family val="3"/>
      <charset val="128"/>
      <scheme val="minor"/>
    </font>
    <font>
      <b/>
      <sz val="22"/>
      <color rgb="FF7030A0"/>
      <name val="MS UI Gothic"/>
      <family val="3"/>
      <charset val="128"/>
    </font>
    <font>
      <sz val="11"/>
      <color theme="0" tint="-0.34998626667073579"/>
      <name val="ＭＳ Ｐゴシック"/>
      <family val="3"/>
      <charset val="128"/>
      <scheme val="minor"/>
    </font>
    <font>
      <sz val="11"/>
      <color rgb="FFFF0000"/>
      <name val="ＭＳ Ｐゴシック"/>
      <family val="3"/>
      <charset val="128"/>
      <scheme val="minor"/>
    </font>
    <font>
      <sz val="11"/>
      <color theme="0" tint="-0.499984740745262"/>
      <name val="ＭＳ Ｐゴシック"/>
      <family val="3"/>
      <charset val="128"/>
      <scheme val="minor"/>
    </font>
    <font>
      <sz val="11"/>
      <color theme="6" tint="-0.249977111117893"/>
      <name val="ＭＳ Ｐゴシック"/>
      <family val="3"/>
      <charset val="128"/>
      <scheme val="minor"/>
    </font>
    <font>
      <sz val="14"/>
      <color theme="6" tint="-0.249977111117893"/>
      <name val="ＭＳ Ｐゴシック"/>
      <family val="3"/>
      <charset val="128"/>
      <scheme val="minor"/>
    </font>
    <font>
      <sz val="11"/>
      <color theme="1"/>
      <name val="HG丸ｺﾞｼｯｸM-PRO"/>
      <family val="3"/>
      <charset val="128"/>
    </font>
    <font>
      <sz val="16"/>
      <color theme="1"/>
      <name val="HG丸ｺﾞｼｯｸM-PRO"/>
      <family val="3"/>
      <charset val="128"/>
    </font>
    <font>
      <sz val="12"/>
      <color theme="1"/>
      <name val="ＭＳ ゴシック"/>
      <family val="3"/>
      <charset val="128"/>
    </font>
    <font>
      <sz val="9"/>
      <color theme="1"/>
      <name val="HG丸ｺﾞｼｯｸM-PRO"/>
      <family val="3"/>
      <charset val="128"/>
    </font>
    <font>
      <sz val="12"/>
      <color theme="1"/>
      <name val="HG丸ｺﾞｼｯｸM-PRO"/>
      <family val="3"/>
      <charset val="128"/>
    </font>
    <font>
      <sz val="11"/>
      <name val="HG丸ｺﾞｼｯｸM-PRO"/>
      <family val="3"/>
      <charset val="128"/>
    </font>
    <font>
      <b/>
      <sz val="12"/>
      <color theme="1"/>
      <name val="ＭＳ Ｐ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9" tint="0.59999389629810485"/>
        <bgColor indexed="64"/>
      </patternFill>
    </fill>
  </fills>
  <borders count="32">
    <border>
      <left/>
      <right/>
      <top/>
      <bottom/>
      <diagonal/>
    </border>
    <border>
      <left/>
      <right/>
      <top/>
      <bottom style="dotted">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diagonal/>
    </border>
    <border>
      <left style="thin">
        <color theme="0" tint="-0.499984740745262"/>
      </left>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right/>
      <top style="thin">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right style="thin">
        <color theme="0" tint="-0.499984740745262"/>
      </right>
      <top style="medium">
        <color indexed="64"/>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s>
  <cellStyleXfs count="2">
    <xf numFmtId="0" fontId="0" fillId="0" borderId="0"/>
    <xf numFmtId="38" fontId="7" fillId="0" borderId="0" applyFont="0" applyFill="0" applyBorder="0" applyAlignment="0" applyProtection="0">
      <alignment vertical="center"/>
    </xf>
  </cellStyleXfs>
  <cellXfs count="138">
    <xf numFmtId="0" fontId="0" fillId="0" borderId="0" xfId="0"/>
    <xf numFmtId="0" fontId="0" fillId="2" borderId="0" xfId="0" applyFill="1"/>
    <xf numFmtId="0" fontId="9" fillId="2" borderId="0" xfId="0" applyFont="1" applyFill="1" applyAlignment="1"/>
    <xf numFmtId="0" fontId="10" fillId="2" borderId="0" xfId="0" applyFont="1" applyFill="1" applyAlignment="1">
      <alignment vertical="center"/>
    </xf>
    <xf numFmtId="0" fontId="0" fillId="2" borderId="0" xfId="0" applyFill="1" applyAlignment="1">
      <alignment vertical="center"/>
    </xf>
    <xf numFmtId="0" fontId="0" fillId="2" borderId="0" xfId="0" applyFill="1" applyAlignment="1">
      <alignment vertical="center" wrapText="1"/>
    </xf>
    <xf numFmtId="0" fontId="0" fillId="2" borderId="0" xfId="0" applyFill="1" applyAlignment="1">
      <alignment horizontal="right" vertical="center" wrapText="1"/>
    </xf>
    <xf numFmtId="0" fontId="0" fillId="2" borderId="0" xfId="0" applyFill="1" applyBorder="1" applyAlignment="1">
      <alignment horizontal="center" vertical="center"/>
    </xf>
    <xf numFmtId="0" fontId="0" fillId="2" borderId="0" xfId="0" applyFill="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center" vertical="center"/>
    </xf>
    <xf numFmtId="0" fontId="0" fillId="2" borderId="2" xfId="0" applyFill="1" applyBorder="1" applyAlignment="1">
      <alignment vertical="center"/>
    </xf>
    <xf numFmtId="0" fontId="0" fillId="2" borderId="2" xfId="0" applyFill="1" applyBorder="1" applyAlignment="1">
      <alignment horizontal="center" vertical="center"/>
    </xf>
    <xf numFmtId="0" fontId="0" fillId="2" borderId="0" xfId="0" applyFill="1" applyBorder="1" applyAlignment="1">
      <alignment vertical="center"/>
    </xf>
    <xf numFmtId="0" fontId="11" fillId="2" borderId="0" xfId="0" applyFont="1" applyFill="1" applyAlignment="1">
      <alignment vertical="center"/>
    </xf>
    <xf numFmtId="3" fontId="0" fillId="2" borderId="0" xfId="0" applyNumberFormat="1" applyFill="1" applyBorder="1" applyAlignment="1">
      <alignment vertical="center"/>
    </xf>
    <xf numFmtId="0" fontId="0" fillId="2" borderId="3" xfId="0" applyFill="1" applyBorder="1" applyAlignment="1">
      <alignment horizontal="right" vertical="center"/>
    </xf>
    <xf numFmtId="0" fontId="12" fillId="3" borderId="4" xfId="0" applyFont="1" applyFill="1" applyBorder="1" applyAlignment="1">
      <alignment vertical="center"/>
    </xf>
    <xf numFmtId="0" fontId="0" fillId="3" borderId="5" xfId="0" applyFill="1" applyBorder="1"/>
    <xf numFmtId="0" fontId="0" fillId="3" borderId="6" xfId="0" applyFill="1" applyBorder="1"/>
    <xf numFmtId="0" fontId="12" fillId="3" borderId="7" xfId="0" applyFont="1" applyFill="1" applyBorder="1" applyAlignment="1">
      <alignment vertical="center"/>
    </xf>
    <xf numFmtId="0" fontId="0" fillId="3" borderId="0" xfId="0" applyFill="1" applyBorder="1"/>
    <xf numFmtId="0" fontId="0" fillId="3" borderId="0" xfId="0" applyFill="1" applyBorder="1" applyAlignment="1">
      <alignment horizontal="center"/>
    </xf>
    <xf numFmtId="0" fontId="0" fillId="3" borderId="8" xfId="0" applyFill="1" applyBorder="1"/>
    <xf numFmtId="0" fontId="10" fillId="3" borderId="0" xfId="0" applyFont="1" applyFill="1" applyBorder="1" applyAlignment="1">
      <alignment horizontal="center" vertical="center"/>
    </xf>
    <xf numFmtId="0" fontId="0" fillId="3" borderId="0" xfId="0" applyFill="1" applyBorder="1" applyAlignment="1">
      <alignment horizontal="center" vertical="center"/>
    </xf>
    <xf numFmtId="0" fontId="0" fillId="3" borderId="9" xfId="0" applyFill="1" applyBorder="1"/>
    <xf numFmtId="0" fontId="0" fillId="3" borderId="10" xfId="0" applyFill="1" applyBorder="1"/>
    <xf numFmtId="0" fontId="0" fillId="3" borderId="11" xfId="0" applyFill="1" applyBorder="1"/>
    <xf numFmtId="0" fontId="0" fillId="2" borderId="0" xfId="0" applyFill="1" applyBorder="1" applyAlignment="1">
      <alignment horizontal="right" vertical="center"/>
    </xf>
    <xf numFmtId="38" fontId="7" fillId="2" borderId="0" xfId="1" applyFont="1" applyFill="1" applyBorder="1" applyAlignment="1">
      <alignment vertical="center"/>
    </xf>
    <xf numFmtId="3" fontId="13" fillId="3" borderId="0" xfId="0" applyNumberFormat="1" applyFont="1" applyFill="1" applyBorder="1" applyAlignment="1">
      <alignment horizontal="right" vertical="center"/>
    </xf>
    <xf numFmtId="0" fontId="14" fillId="2" borderId="0" xfId="0" applyFont="1" applyFill="1" applyBorder="1"/>
    <xf numFmtId="0" fontId="14" fillId="2" borderId="0" xfId="0" applyFont="1" applyFill="1" applyBorder="1" applyAlignment="1">
      <alignment horizontal="right" vertical="center"/>
    </xf>
    <xf numFmtId="0" fontId="14" fillId="2" borderId="0" xfId="0" applyFont="1" applyFill="1" applyBorder="1" applyAlignment="1">
      <alignment vertical="center"/>
    </xf>
    <xf numFmtId="0" fontId="15" fillId="2" borderId="0" xfId="0" applyFont="1" applyFill="1"/>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0" xfId="0" applyFill="1" applyBorder="1" applyAlignment="1">
      <alignment horizontal="right" vertical="center"/>
    </xf>
    <xf numFmtId="0" fontId="16" fillId="2" borderId="0" xfId="0" applyFont="1" applyFill="1" applyAlignment="1">
      <alignment horizontal="left" vertical="center"/>
    </xf>
    <xf numFmtId="0" fontId="8" fillId="2" borderId="0" xfId="0" applyFont="1" applyFill="1" applyAlignment="1">
      <alignment horizontal="right" vertical="top"/>
    </xf>
    <xf numFmtId="0" fontId="17" fillId="2" borderId="0" xfId="0" applyFont="1" applyFill="1" applyAlignment="1">
      <alignment vertical="center"/>
    </xf>
    <xf numFmtId="0" fontId="17" fillId="2" borderId="0" xfId="0" applyFont="1" applyFill="1"/>
    <xf numFmtId="3" fontId="18" fillId="2" borderId="0" xfId="0" applyNumberFormat="1" applyFont="1" applyFill="1" applyBorder="1" applyAlignment="1">
      <alignment horizontal="center" vertical="center"/>
    </xf>
    <xf numFmtId="0" fontId="17" fillId="3" borderId="0" xfId="0" applyFont="1" applyFill="1" applyBorder="1" applyAlignment="1">
      <alignment horizontal="right" vertical="center"/>
    </xf>
    <xf numFmtId="0" fontId="19" fillId="4" borderId="0" xfId="0" applyFont="1" applyFill="1" applyAlignment="1">
      <alignment vertical="center"/>
    </xf>
    <xf numFmtId="0" fontId="20" fillId="4" borderId="0" xfId="0" applyFont="1" applyFill="1"/>
    <xf numFmtId="176" fontId="10" fillId="5" borderId="12" xfId="0" applyNumberFormat="1" applyFont="1" applyFill="1" applyBorder="1" applyAlignment="1">
      <alignment vertical="center"/>
    </xf>
    <xf numFmtId="177" fontId="0" fillId="4" borderId="13" xfId="0" applyNumberFormat="1" applyFill="1" applyBorder="1" applyAlignment="1">
      <alignment horizontal="center" vertical="center"/>
    </xf>
    <xf numFmtId="177" fontId="0" fillId="4" borderId="14" xfId="0" applyNumberFormat="1" applyFill="1" applyBorder="1" applyAlignment="1">
      <alignment horizontal="center" vertical="center"/>
    </xf>
    <xf numFmtId="177" fontId="0" fillId="4" borderId="15" xfId="0" applyNumberFormat="1" applyFill="1" applyBorder="1" applyAlignment="1">
      <alignment horizontal="center" vertical="center"/>
    </xf>
    <xf numFmtId="178" fontId="0" fillId="3" borderId="0" xfId="0" applyNumberFormat="1" applyFill="1" applyBorder="1" applyAlignment="1">
      <alignment horizontal="right" vertical="center"/>
    </xf>
    <xf numFmtId="0" fontId="21" fillId="2" borderId="0" xfId="0" applyFont="1" applyFill="1" applyAlignment="1">
      <alignment horizontal="left" vertical="center"/>
    </xf>
    <xf numFmtId="0" fontId="0" fillId="2" borderId="16" xfId="0" applyFill="1" applyBorder="1" applyAlignment="1">
      <alignment horizontal="center" vertical="center"/>
    </xf>
    <xf numFmtId="176" fontId="0" fillId="2" borderId="0" xfId="0" applyNumberFormat="1" applyFill="1" applyBorder="1" applyAlignment="1">
      <alignment vertical="center"/>
    </xf>
    <xf numFmtId="176" fontId="0" fillId="2" borderId="0" xfId="0" applyNumberFormat="1" applyFill="1" applyBorder="1" applyAlignment="1">
      <alignment vertical="center" shrinkToFit="1"/>
    </xf>
    <xf numFmtId="3" fontId="0" fillId="4" borderId="17" xfId="0" applyNumberFormat="1"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3" fontId="0" fillId="2" borderId="16" xfId="0" applyNumberFormat="1" applyFill="1" applyBorder="1" applyAlignment="1">
      <alignment horizontal="center" vertical="center"/>
    </xf>
    <xf numFmtId="176" fontId="13" fillId="3" borderId="21" xfId="0" applyNumberFormat="1" applyFont="1" applyFill="1" applyBorder="1" applyAlignment="1">
      <alignment horizontal="center" vertical="center"/>
    </xf>
    <xf numFmtId="0" fontId="22" fillId="2" borderId="0" xfId="0" applyFont="1" applyFill="1" applyAlignment="1"/>
    <xf numFmtId="0" fontId="21" fillId="2" borderId="0" xfId="0" applyFont="1" applyFill="1" applyAlignment="1">
      <alignment horizontal="left" vertical="center" wrapText="1"/>
    </xf>
    <xf numFmtId="178" fontId="0" fillId="3" borderId="0" xfId="0" applyNumberFormat="1" applyFill="1" applyBorder="1" applyAlignment="1">
      <alignment horizontal="right" vertical="center" shrinkToFit="1"/>
    </xf>
    <xf numFmtId="0" fontId="0" fillId="3" borderId="0" xfId="0" applyFill="1" applyBorder="1" applyAlignment="1">
      <alignment shrinkToFit="1"/>
    </xf>
    <xf numFmtId="0" fontId="0" fillId="3" borderId="8" xfId="0" applyFill="1" applyBorder="1" applyAlignment="1">
      <alignment shrinkToFit="1"/>
    </xf>
    <xf numFmtId="0" fontId="0" fillId="3" borderId="0" xfId="0" applyFill="1" applyBorder="1" applyAlignment="1"/>
    <xf numFmtId="179" fontId="0" fillId="2" borderId="0" xfId="0" applyNumberFormat="1" applyFill="1" applyBorder="1" applyAlignment="1">
      <alignment vertical="center" shrinkToFit="1"/>
    </xf>
    <xf numFmtId="38" fontId="7" fillId="2" borderId="0" xfId="1" applyFont="1" applyFill="1" applyAlignment="1">
      <alignment vertical="center"/>
    </xf>
    <xf numFmtId="176" fontId="0" fillId="2" borderId="0" xfId="0" applyNumberFormat="1" applyFill="1" applyAlignment="1">
      <alignment vertical="center"/>
    </xf>
    <xf numFmtId="38" fontId="0" fillId="2" borderId="0" xfId="0" applyNumberFormat="1" applyFill="1" applyAlignment="1">
      <alignment vertical="center"/>
    </xf>
    <xf numFmtId="176" fontId="23" fillId="2" borderId="0" xfId="0" applyNumberFormat="1" applyFont="1" applyFill="1"/>
    <xf numFmtId="0" fontId="24" fillId="2" borderId="0" xfId="0" applyFont="1" applyFill="1" applyBorder="1"/>
    <xf numFmtId="3" fontId="25" fillId="2" borderId="25" xfId="0" applyNumberFormat="1" applyFont="1" applyFill="1" applyBorder="1" applyAlignment="1">
      <alignment horizontal="right" vertical="center"/>
    </xf>
    <xf numFmtId="3" fontId="25" fillId="2" borderId="26" xfId="0" applyNumberFormat="1" applyFont="1" applyFill="1" applyBorder="1" applyAlignment="1">
      <alignment horizontal="center" vertical="center"/>
    </xf>
    <xf numFmtId="0" fontId="21" fillId="2" borderId="0" xfId="0" applyFont="1" applyFill="1" applyAlignment="1">
      <alignment horizontal="left" vertical="center" shrinkToFit="1"/>
    </xf>
    <xf numFmtId="38" fontId="26" fillId="2" borderId="0" xfId="1" applyFont="1" applyFill="1" applyAlignment="1">
      <alignment vertical="center"/>
    </xf>
    <xf numFmtId="0" fontId="26" fillId="2" borderId="0" xfId="0" applyFont="1" applyFill="1" applyAlignment="1">
      <alignment horizontal="left" vertical="center"/>
    </xf>
    <xf numFmtId="0" fontId="26" fillId="2" borderId="0" xfId="0" applyFont="1" applyFill="1" applyAlignment="1">
      <alignment vertical="center"/>
    </xf>
    <xf numFmtId="0" fontId="27" fillId="2" borderId="0" xfId="0" applyFont="1" applyFill="1" applyAlignment="1">
      <alignment horizontal="left" vertical="center"/>
    </xf>
    <xf numFmtId="0" fontId="0" fillId="6" borderId="0" xfId="0" applyFill="1" applyAlignment="1">
      <alignment horizontal="left" vertical="center"/>
    </xf>
    <xf numFmtId="0" fontId="0" fillId="6" borderId="0" xfId="0" applyFill="1" applyAlignment="1">
      <alignment horizontal="center" vertical="center"/>
    </xf>
    <xf numFmtId="0" fontId="0" fillId="6" borderId="0" xfId="0" applyFill="1" applyAlignment="1">
      <alignment vertical="center"/>
    </xf>
    <xf numFmtId="3" fontId="25" fillId="2" borderId="0" xfId="0" applyNumberFormat="1" applyFont="1" applyFill="1" applyBorder="1" applyAlignment="1">
      <alignment horizontal="right" vertical="center"/>
    </xf>
    <xf numFmtId="176" fontId="23" fillId="2" borderId="0" xfId="0" applyNumberFormat="1" applyFont="1" applyFill="1" applyBorder="1"/>
    <xf numFmtId="3" fontId="25" fillId="2" borderId="27" xfId="0" applyNumberFormat="1" applyFont="1" applyFill="1" applyBorder="1" applyAlignment="1">
      <alignment horizontal="right" vertical="center"/>
    </xf>
    <xf numFmtId="0" fontId="24" fillId="2" borderId="0" xfId="0" applyFont="1" applyFill="1" applyBorder="1" applyAlignment="1">
      <alignment horizontal="center"/>
    </xf>
    <xf numFmtId="3" fontId="25" fillId="2" borderId="28" xfId="0" applyNumberFormat="1" applyFont="1" applyFill="1" applyBorder="1" applyAlignment="1">
      <alignment horizontal="center" vertical="center"/>
    </xf>
    <xf numFmtId="0" fontId="25" fillId="2" borderId="29" xfId="0" applyFont="1" applyFill="1" applyBorder="1" applyAlignment="1">
      <alignment horizontal="center" vertical="center"/>
    </xf>
    <xf numFmtId="0" fontId="2" fillId="4" borderId="0" xfId="0" applyFont="1" applyFill="1" applyAlignment="1">
      <alignment vertical="center"/>
    </xf>
    <xf numFmtId="0" fontId="0" fillId="4" borderId="0" xfId="0" applyFill="1"/>
    <xf numFmtId="0" fontId="9" fillId="4" borderId="0" xfId="0" applyFont="1" applyFill="1" applyAlignment="1"/>
    <xf numFmtId="0" fontId="8" fillId="4" borderId="0" xfId="0" applyFont="1" applyFill="1"/>
    <xf numFmtId="0" fontId="24" fillId="2" borderId="0" xfId="0" applyFont="1" applyFill="1" applyAlignment="1">
      <alignment horizontal="center" vertical="top"/>
    </xf>
    <xf numFmtId="176" fontId="0" fillId="0" borderId="0" xfId="0" applyNumberFormat="1" applyFill="1" applyBorder="1" applyAlignment="1">
      <alignment vertical="center" shrinkToFit="1"/>
    </xf>
    <xf numFmtId="3" fontId="0" fillId="2" borderId="2" xfId="0" applyNumberFormat="1" applyFill="1" applyBorder="1" applyAlignment="1">
      <alignment horizontal="right" vertical="center"/>
    </xf>
    <xf numFmtId="0" fontId="28" fillId="0" borderId="0" xfId="0" applyFont="1" applyAlignment="1">
      <alignment vertical="center"/>
    </xf>
    <xf numFmtId="0" fontId="28" fillId="0" borderId="0" xfId="0" applyFont="1" applyFill="1" applyAlignment="1">
      <alignment vertical="center"/>
    </xf>
    <xf numFmtId="0" fontId="28" fillId="0" borderId="22" xfId="0" applyFont="1" applyBorder="1" applyAlignment="1">
      <alignment horizontal="center" vertical="center"/>
    </xf>
    <xf numFmtId="176" fontId="13" fillId="3" borderId="21" xfId="0" applyNumberFormat="1" applyFont="1" applyFill="1" applyBorder="1" applyAlignment="1">
      <alignment horizontal="center" vertical="center" shrinkToFit="1"/>
    </xf>
    <xf numFmtId="180" fontId="30" fillId="0" borderId="0" xfId="0" applyNumberFormat="1" applyFont="1" applyAlignment="1">
      <alignment vertical="center"/>
    </xf>
    <xf numFmtId="0" fontId="28" fillId="4" borderId="22" xfId="0" applyFont="1" applyFill="1" applyBorder="1" applyAlignment="1">
      <alignment horizontal="center" vertical="center"/>
    </xf>
    <xf numFmtId="0" fontId="28" fillId="0" borderId="3" xfId="0" applyFont="1" applyBorder="1" applyAlignment="1">
      <alignment horizontal="center" vertical="center" wrapText="1"/>
    </xf>
    <xf numFmtId="38" fontId="28" fillId="0" borderId="3" xfId="1" applyFont="1" applyFill="1" applyBorder="1" applyAlignment="1" applyProtection="1">
      <alignment vertical="center"/>
      <protection locked="0"/>
    </xf>
    <xf numFmtId="0" fontId="28" fillId="0" borderId="13" xfId="0" applyFont="1" applyBorder="1" applyAlignment="1">
      <alignment horizontal="center" vertical="center"/>
    </xf>
    <xf numFmtId="38" fontId="28" fillId="0" borderId="15" xfId="1" applyFont="1" applyFill="1" applyBorder="1" applyAlignment="1" applyProtection="1">
      <alignment vertical="center"/>
      <protection locked="0"/>
    </xf>
    <xf numFmtId="180" fontId="32" fillId="0" borderId="15" xfId="0" applyNumberFormat="1" applyFont="1" applyFill="1" applyBorder="1" applyAlignment="1">
      <alignment vertical="center"/>
    </xf>
    <xf numFmtId="0" fontId="33" fillId="0" borderId="0" xfId="0" applyFont="1" applyAlignment="1">
      <alignment vertical="center"/>
    </xf>
    <xf numFmtId="0" fontId="0" fillId="4" borderId="16" xfId="0" applyFill="1" applyBorder="1" applyAlignment="1">
      <alignment horizontal="center" vertical="center"/>
    </xf>
    <xf numFmtId="0" fontId="0" fillId="3" borderId="0" xfId="0" applyFill="1"/>
    <xf numFmtId="0" fontId="0" fillId="3" borderId="0" xfId="0" applyFont="1" applyFill="1"/>
    <xf numFmtId="0" fontId="12" fillId="3" borderId="7" xfId="0" applyFont="1" applyFill="1" applyBorder="1" applyAlignment="1">
      <alignment horizontal="left" vertical="top"/>
    </xf>
    <xf numFmtId="0" fontId="12" fillId="3" borderId="0" xfId="0" applyFont="1" applyFill="1" applyBorder="1" applyAlignment="1">
      <alignment horizontal="left" vertical="top"/>
    </xf>
    <xf numFmtId="0" fontId="16" fillId="2" borderId="7"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0" fillId="4" borderId="3" xfId="0" applyFill="1" applyBorder="1" applyAlignment="1">
      <alignment horizontal="center" vertical="center"/>
    </xf>
    <xf numFmtId="0" fontId="0" fillId="4" borderId="2" xfId="0" applyFill="1" applyBorder="1" applyAlignment="1">
      <alignment horizontal="center" vertical="center"/>
    </xf>
    <xf numFmtId="3" fontId="0" fillId="4" borderId="2" xfId="0" applyNumberFormat="1" applyFill="1" applyBorder="1" applyAlignment="1">
      <alignment horizontal="right" vertical="center"/>
    </xf>
    <xf numFmtId="0" fontId="0" fillId="2" borderId="0" xfId="0" applyFill="1" applyBorder="1" applyAlignment="1">
      <alignment horizontal="right" vertical="center"/>
    </xf>
    <xf numFmtId="0" fontId="0" fillId="2" borderId="1" xfId="0" applyFill="1" applyBorder="1" applyAlignment="1">
      <alignment horizontal="center" vertical="center"/>
    </xf>
    <xf numFmtId="3" fontId="0" fillId="4" borderId="24" xfId="0" applyNumberFormat="1" applyFill="1" applyBorder="1" applyAlignment="1">
      <alignment horizontal="right" vertical="center"/>
    </xf>
    <xf numFmtId="3" fontId="0" fillId="4" borderId="0" xfId="0" applyNumberFormat="1" applyFill="1" applyBorder="1" applyAlignment="1">
      <alignment horizontal="right" vertical="center"/>
    </xf>
    <xf numFmtId="3" fontId="0" fillId="4" borderId="23" xfId="0" applyNumberFormat="1" applyFill="1" applyBorder="1" applyAlignment="1">
      <alignment horizontal="right" vertical="center"/>
    </xf>
    <xf numFmtId="0" fontId="0" fillId="2" borderId="3" xfId="0" applyFill="1" applyBorder="1" applyAlignment="1">
      <alignment horizontal="center" vertical="center" wrapText="1"/>
    </xf>
    <xf numFmtId="0" fontId="0" fillId="2" borderId="16" xfId="0" applyFill="1" applyBorder="1" applyAlignment="1">
      <alignment horizontal="center" vertical="center"/>
    </xf>
    <xf numFmtId="0" fontId="16" fillId="2" borderId="4"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0" fillId="2" borderId="16" xfId="0" applyFill="1" applyBorder="1" applyAlignment="1">
      <alignment horizontal="center" vertical="center" wrapText="1"/>
    </xf>
    <xf numFmtId="3" fontId="25" fillId="2" borderId="30" xfId="0" applyNumberFormat="1" applyFont="1" applyFill="1" applyBorder="1" applyAlignment="1">
      <alignment horizontal="right" vertical="center"/>
    </xf>
    <xf numFmtId="3" fontId="25" fillId="2" borderId="31" xfId="0" applyNumberFormat="1" applyFont="1" applyFill="1" applyBorder="1" applyAlignment="1">
      <alignment horizontal="right" vertical="center"/>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29"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cellXfs>
  <cellStyles count="2">
    <cellStyle name="桁区切り" xfId="1" builtinId="6"/>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12</xdr:col>
      <xdr:colOff>474009</xdr:colOff>
      <xdr:row>2</xdr:row>
      <xdr:rowOff>7764</xdr:rowOff>
    </xdr:from>
    <xdr:to>
      <xdr:col>22</xdr:col>
      <xdr:colOff>955862</xdr:colOff>
      <xdr:row>44</xdr:row>
      <xdr:rowOff>73399</xdr:rowOff>
    </xdr:to>
    <xdr:sp macro="" textlink="">
      <xdr:nvSpPr>
        <xdr:cNvPr id="4" name="メモ 3"/>
        <xdr:cNvSpPr/>
      </xdr:nvSpPr>
      <xdr:spPr>
        <a:xfrm>
          <a:off x="8198784" y="550689"/>
          <a:ext cx="6663578" cy="9619210"/>
        </a:xfrm>
        <a:prstGeom prst="foldedCorner">
          <a:avLst>
            <a:gd name="adj" fmla="val 0"/>
          </a:avLst>
        </a:prstGeom>
        <a:solidFill>
          <a:srgbClr val="FF0000">
            <a:alpha val="0"/>
          </a:srgb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rPr>
            <a:t>【</a:t>
          </a:r>
          <a:r>
            <a:rPr kumimoji="1" lang="ja-JP" altLang="en-US" sz="1600" b="1">
              <a:solidFill>
                <a:sysClr val="windowText" lastClr="000000"/>
              </a:solidFill>
              <a:latin typeface="MS UI Gothic" panose="020B0600070205080204" pitchFamily="50" charset="-128"/>
              <a:ea typeface="MS UI Gothic" panose="020B0600070205080204" pitchFamily="50" charset="-128"/>
            </a:rPr>
            <a:t>この概算シートの使い方</a:t>
          </a:r>
          <a:r>
            <a:rPr kumimoji="1" lang="en-US" altLang="ja-JP" sz="1600" b="1">
              <a:solidFill>
                <a:sysClr val="windowText" lastClr="000000"/>
              </a:solidFill>
              <a:latin typeface="MS UI Gothic" panose="020B0600070205080204" pitchFamily="50" charset="-128"/>
              <a:ea typeface="MS UI Gothic" panose="020B0600070205080204" pitchFamily="50" charset="-128"/>
            </a:rPr>
            <a:t>】</a:t>
          </a:r>
        </a:p>
        <a:p>
          <a:pPr algn="l">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rPr>
            <a:t>○この概算</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シートは、年間の国保税を</a:t>
          </a:r>
          <a:r>
            <a:rPr kumimoji="1" lang="ja-JP" altLang="en-US" sz="1200" u="sng">
              <a:solidFill>
                <a:sysClr val="windowText" lastClr="000000"/>
              </a:solidFill>
              <a:latin typeface="MS UI Gothic" panose="020B0600070205080204" pitchFamily="50" charset="-128"/>
              <a:ea typeface="MS UI Gothic" panose="020B0600070205080204" pitchFamily="50" charset="-128"/>
              <a:cs typeface="+mn-cs"/>
            </a:rPr>
            <a:t>概算するため</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に作成しています。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○低所得などを理由とした保険税の軽減（下記表参照）</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がありますが、</a:t>
          </a:r>
          <a:r>
            <a:rPr kumimoji="1" lang="ja-JP" altLang="ja-JP" sz="1200" u="sng">
              <a:solidFill>
                <a:sysClr val="windowText" lastClr="000000"/>
              </a:solidFill>
              <a:latin typeface="MS UI Gothic" panose="020B0600070205080204" pitchFamily="50" charset="-128"/>
              <a:ea typeface="MS UI Gothic" panose="020B0600070205080204" pitchFamily="50" charset="-128"/>
              <a:cs typeface="+mn-cs"/>
            </a:rPr>
            <a:t>このシートは、保険税の軽減を算定しません。</a:t>
          </a:r>
          <a:r>
            <a:rPr kumimoji="1" lang="ja-JP" altLang="en-US" sz="1200" u="sng">
              <a:solidFill>
                <a:sysClr val="windowText" lastClr="000000"/>
              </a:solidFill>
              <a:latin typeface="MS UI Gothic" panose="020B0600070205080204" pitchFamily="50" charset="-128"/>
              <a:ea typeface="MS UI Gothic" panose="020B0600070205080204" pitchFamily="50" charset="-128"/>
              <a:cs typeface="+mn-cs"/>
            </a:rPr>
            <a:t>このため、実際の保険税と差額が発生することがありますので、目安としてご利用ください。</a:t>
          </a:r>
          <a:endParaRPr kumimoji="1" lang="en-US" altLang="ja-JP" sz="1200" u="sng">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○軽減を反映させた正確な試算をご希望の人は、市役所（国保</a:t>
          </a:r>
          <a:r>
            <a:rPr kumimoji="1" lang="ja-JP" altLang="en-US" sz="1200">
              <a:solidFill>
                <a:sysClr val="windowText" lastClr="000000"/>
              </a:solidFill>
              <a:effectLst/>
              <a:latin typeface="MS UI Gothic" panose="020B0600070205080204" pitchFamily="50" charset="-128"/>
              <a:ea typeface="MS UI Gothic" panose="020B0600070205080204" pitchFamily="50" charset="-128"/>
              <a:cs typeface="+mn-cs"/>
            </a:rPr>
            <a:t>年金課）、南北出張所、各総合事務所までお越しください。その際、身分証明書（運転免許証 等）、世帯主及び既に加入している方及び新たに加入される方の所得が分かるもの（源泉徴収票、確定申告書の控 等）をご持参ください。</a:t>
          </a:r>
          <a:endParaRPr kumimoji="1" lang="en-US" altLang="ja-JP" sz="1200">
            <a:solidFill>
              <a:sysClr val="windowText" lastClr="000000"/>
            </a:solidFill>
            <a:effectLst/>
            <a:latin typeface="MS UI Gothic" panose="020B0600070205080204" pitchFamily="50" charset="-128"/>
            <a:ea typeface="MS UI Gothic" panose="020B0600070205080204" pitchFamily="50" charset="-128"/>
            <a:cs typeface="+mn-cs"/>
          </a:endParaRPr>
        </a:p>
        <a:p>
          <a:pPr>
            <a:lnSpc>
              <a:spcPts val="1400"/>
            </a:lnSpc>
          </a:pPr>
          <a:r>
            <a:rPr kumimoji="1" lang="en-US" altLang="ja-JP" sz="1200">
              <a:solidFill>
                <a:sysClr val="windowText" lastClr="000000"/>
              </a:solidFill>
              <a:effectLst/>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effectLst/>
              <a:latin typeface="MS UI Gothic" panose="020B0600070205080204" pitchFamily="50" charset="-128"/>
              <a:ea typeface="MS UI Gothic" panose="020B0600070205080204" pitchFamily="50" charset="-128"/>
              <a:cs typeface="+mn-cs"/>
            </a:rPr>
            <a:t>電話等による金額の回答は行っておりません。</a:t>
          </a:r>
          <a:endParaRPr lang="ja-JP" altLang="ja-JP" sz="1200">
            <a:solidFill>
              <a:sysClr val="windowText" lastClr="000000"/>
            </a:solidFill>
            <a:effectLst/>
            <a:latin typeface="MS UI Gothic" panose="020B0600070205080204" pitchFamily="50" charset="-128"/>
            <a:ea typeface="MS UI Gothic" panose="020B0600070205080204" pitchFamily="50" charset="-128"/>
          </a:endParaRPr>
        </a:p>
        <a:p>
          <a:pPr algn="l">
            <a:lnSpc>
              <a:spcPts val="1300"/>
            </a:lnSpc>
          </a:pPr>
          <a:endParaRPr kumimoji="1" lang="en-US" altLang="ja-JP" sz="1050">
            <a:solidFill>
              <a:sysClr val="windowText" lastClr="000000"/>
            </a:solidFill>
            <a:latin typeface="MS UI Gothic" panose="020B0600070205080204" pitchFamily="50" charset="-128"/>
            <a:ea typeface="MS UI Gothic" panose="020B0600070205080204" pitchFamily="50" charset="-128"/>
          </a:endParaRPr>
        </a:p>
        <a:p>
          <a:pPr marL="0" indent="0" algn="l">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600" b="1">
              <a:solidFill>
                <a:sysClr val="windowText" lastClr="000000"/>
              </a:solidFill>
              <a:latin typeface="MS UI Gothic" panose="020B0600070205080204" pitchFamily="50" charset="-128"/>
              <a:ea typeface="MS UI Gothic" panose="020B0600070205080204" pitchFamily="50" charset="-128"/>
              <a:cs typeface="+mn-cs"/>
            </a:rPr>
            <a:t>入力方法</a:t>
          </a: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p>
        <a:p>
          <a:pPr algn="l">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rPr>
            <a:t>○「黄色いセル」に必要事項を入力してください。</a:t>
          </a:r>
          <a:endParaRPr kumimoji="1" lang="en-US" altLang="ja-JP" sz="1200">
            <a:solidFill>
              <a:sysClr val="windowText" lastClr="000000"/>
            </a:solidFill>
            <a:latin typeface="MS UI Gothic" panose="020B0600070205080204" pitchFamily="50" charset="-128"/>
            <a:ea typeface="MS UI Gothic" panose="020B0600070205080204" pitchFamily="50" charset="-128"/>
          </a:endParaRPr>
        </a:p>
        <a:p>
          <a:pPr marL="0" indent="0" algn="l">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rPr>
            <a:t>○年度内に</a:t>
          </a:r>
          <a:r>
            <a:rPr kumimoji="1" lang="en-US" altLang="ja-JP" sz="1200">
              <a:solidFill>
                <a:sysClr val="windowText" lastClr="000000"/>
              </a:solidFill>
              <a:latin typeface="MS UI Gothic" panose="020B0600070205080204" pitchFamily="50" charset="-128"/>
              <a:ea typeface="MS UI Gothic" panose="020B0600070205080204" pitchFamily="50" charset="-128"/>
            </a:rPr>
            <a:t>40</a:t>
          </a:r>
          <a:r>
            <a:rPr kumimoji="1" lang="ja-JP" altLang="en-US" sz="1200">
              <a:solidFill>
                <a:sysClr val="windowText" lastClr="000000"/>
              </a:solidFill>
              <a:latin typeface="MS UI Gothic" panose="020B0600070205080204" pitchFamily="50" charset="-128"/>
              <a:ea typeface="MS UI Gothic" panose="020B0600070205080204" pitchFamily="50" charset="-128"/>
            </a:rPr>
            <a:t>歳を</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迎える人は、年齢を「</a:t>
          </a:r>
          <a:r>
            <a:rPr kumimoji="1" lang="en-US" altLang="ja-JP" sz="1200">
              <a:solidFill>
                <a:sysClr val="windowText" lastClr="000000"/>
              </a:solidFill>
              <a:latin typeface="MS UI Gothic" panose="020B0600070205080204" pitchFamily="50" charset="-128"/>
              <a:ea typeface="MS UI Gothic" panose="020B0600070205080204" pitchFamily="50" charset="-128"/>
              <a:cs typeface="+mn-cs"/>
            </a:rPr>
            <a:t>40</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歳」と入力してください。</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marL="0" indent="0" algn="l">
            <a:lnSpc>
              <a:spcPts val="1400"/>
            </a:lnSpc>
          </a:pP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marL="0" indent="0" algn="l">
            <a:lnSpc>
              <a:spcPts val="800"/>
            </a:lnSpc>
          </a:pPr>
          <a:endParaRPr kumimoji="1" lang="en-US" altLang="ja-JP" sz="700" b="1">
            <a:solidFill>
              <a:sysClr val="windowText" lastClr="000000"/>
            </a:solidFill>
            <a:latin typeface="MS UI Gothic" panose="020B0600070205080204" pitchFamily="50" charset="-128"/>
            <a:ea typeface="MS UI Gothic" panose="020B0600070205080204" pitchFamily="50" charset="-128"/>
            <a:cs typeface="+mn-cs"/>
          </a:endParaRPr>
        </a:p>
        <a:p>
          <a:pPr marL="0" indent="0" algn="l">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ja-JP" sz="1600" b="1">
              <a:solidFill>
                <a:sysClr val="windowText" lastClr="000000"/>
              </a:solidFill>
              <a:latin typeface="MS UI Gothic" panose="020B0600070205080204" pitchFamily="50" charset="-128"/>
              <a:ea typeface="MS UI Gothic" panose="020B0600070205080204" pitchFamily="50" charset="-128"/>
              <a:cs typeface="+mn-cs"/>
            </a:rPr>
            <a:t>保険税の軽減について</a:t>
          </a: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endParaRPr kumimoji="1" lang="ja-JP" altLang="ja-JP" sz="1600" b="1">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en-US" altLang="ja-JP" sz="1100">
              <a:solidFill>
                <a:sysClr val="windowText" lastClr="000000"/>
              </a:solidFill>
              <a:latin typeface="+mn-lt"/>
              <a:ea typeface="+mn-ea"/>
              <a:cs typeface="+mn-cs"/>
            </a:rPr>
            <a:t> </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既に国保に加入している方及び新たに加入される方</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の</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“所得額合計</a:t>
          </a:r>
          <a:r>
            <a:rPr kumimoji="1" lang="ja-JP" altLang="en-US" sz="1200">
              <a:solidFill>
                <a:srgbClr val="FF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により、</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ja-JP" sz="1200">
              <a:solidFill>
                <a:sysClr val="windowText" lastClr="000000"/>
              </a:solidFill>
              <a:latin typeface="MS UI Gothic" pitchFamily="50" charset="-128"/>
              <a:ea typeface="MS UI Gothic" pitchFamily="50" charset="-128"/>
              <a:cs typeface="+mn-cs"/>
            </a:rPr>
            <a:t>均等割（ </a:t>
          </a:r>
          <a:r>
            <a:rPr kumimoji="1" lang="en-US" altLang="ja-JP" sz="1200">
              <a:solidFill>
                <a:sysClr val="windowText" lastClr="000000"/>
              </a:solidFill>
              <a:latin typeface="MS UI Gothic" pitchFamily="50" charset="-128"/>
              <a:ea typeface="MS UI Gothic" pitchFamily="50" charset="-128"/>
              <a:cs typeface="+mn-cs"/>
            </a:rPr>
            <a:t>B </a:t>
          </a:r>
          <a:r>
            <a:rPr kumimoji="1" lang="ja-JP" altLang="en-US" sz="1200">
              <a:solidFill>
                <a:sysClr val="windowText" lastClr="000000"/>
              </a:solidFill>
              <a:latin typeface="MS UI Gothic" pitchFamily="50" charset="-128"/>
              <a:ea typeface="MS UI Gothic" pitchFamily="50" charset="-128"/>
              <a:cs typeface="+mn-cs"/>
            </a:rPr>
            <a:t>、</a:t>
          </a:r>
          <a:r>
            <a:rPr kumimoji="1" lang="en-US" altLang="ja-JP" sz="1200">
              <a:solidFill>
                <a:sysClr val="windowText" lastClr="000000"/>
              </a:solidFill>
              <a:latin typeface="MS UI Gothic" pitchFamily="50" charset="-128"/>
              <a:ea typeface="MS UI Gothic" pitchFamily="50" charset="-128"/>
              <a:cs typeface="+mn-cs"/>
            </a:rPr>
            <a:t>E</a:t>
          </a:r>
          <a:r>
            <a:rPr kumimoji="1" lang="ja-JP" altLang="en-US" sz="1200">
              <a:solidFill>
                <a:sysClr val="windowText" lastClr="000000"/>
              </a:solidFill>
              <a:latin typeface="MS UI Gothic" pitchFamily="50" charset="-128"/>
              <a:ea typeface="MS UI Gothic" pitchFamily="50" charset="-128"/>
              <a:cs typeface="+mn-cs"/>
            </a:rPr>
            <a:t>、</a:t>
          </a:r>
          <a:r>
            <a:rPr kumimoji="1" lang="en-US" altLang="ja-JP" sz="1200">
              <a:solidFill>
                <a:sysClr val="windowText" lastClr="000000"/>
              </a:solidFill>
              <a:latin typeface="MS UI Gothic" pitchFamily="50" charset="-128"/>
              <a:ea typeface="MS UI Gothic" pitchFamily="50" charset="-128"/>
              <a:cs typeface="+mn-cs"/>
            </a:rPr>
            <a:t>G </a:t>
          </a:r>
          <a:r>
            <a:rPr kumimoji="1" lang="ja-JP" altLang="ja-JP" sz="1200">
              <a:solidFill>
                <a:sysClr val="windowText" lastClr="000000"/>
              </a:solidFill>
              <a:latin typeface="MS UI Gothic" pitchFamily="50" charset="-128"/>
              <a:ea typeface="MS UI Gothic" pitchFamily="50" charset="-128"/>
              <a:cs typeface="+mn-cs"/>
            </a:rPr>
            <a:t>）</a:t>
          </a:r>
          <a:r>
            <a:rPr kumimoji="1" lang="ja-JP" altLang="en-US" sz="1200">
              <a:solidFill>
                <a:sysClr val="windowText" lastClr="000000"/>
              </a:solidFill>
              <a:latin typeface="MS UI Gothic" pitchFamily="50" charset="-128"/>
              <a:ea typeface="MS UI Gothic" pitchFamily="50" charset="-128"/>
              <a:cs typeface="+mn-cs"/>
            </a:rPr>
            <a:t>」と「</a:t>
          </a:r>
          <a:r>
            <a:rPr kumimoji="1" lang="ja-JP" altLang="ja-JP" sz="1200">
              <a:solidFill>
                <a:sysClr val="windowText" lastClr="000000"/>
              </a:solidFill>
              <a:latin typeface="MS UI Gothic" pitchFamily="50" charset="-128"/>
              <a:ea typeface="MS UI Gothic" pitchFamily="50" charset="-128"/>
              <a:cs typeface="+mn-cs"/>
            </a:rPr>
            <a:t>平等割（ </a:t>
          </a:r>
          <a:r>
            <a:rPr kumimoji="1" lang="en-US" altLang="ja-JP" sz="1200">
              <a:solidFill>
                <a:sysClr val="windowText" lastClr="000000"/>
              </a:solidFill>
              <a:latin typeface="MS UI Gothic" pitchFamily="50" charset="-128"/>
              <a:ea typeface="MS UI Gothic" pitchFamily="50" charset="-128"/>
              <a:cs typeface="+mn-cs"/>
            </a:rPr>
            <a:t>C</a:t>
          </a:r>
          <a:r>
            <a:rPr kumimoji="1" lang="ja-JP" altLang="ja-JP" sz="1200">
              <a:solidFill>
                <a:sysClr val="windowText" lastClr="000000"/>
              </a:solidFill>
              <a:latin typeface="MS UI Gothic" pitchFamily="50" charset="-128"/>
              <a:ea typeface="MS UI Gothic" pitchFamily="50" charset="-128"/>
              <a:cs typeface="+mn-cs"/>
            </a:rPr>
            <a:t> </a:t>
          </a:r>
          <a:r>
            <a:rPr kumimoji="1" lang="en-US" altLang="ja-JP" sz="1200">
              <a:solidFill>
                <a:sysClr val="windowText" lastClr="000000"/>
              </a:solidFill>
              <a:latin typeface="MS UI Gothic" pitchFamily="50" charset="-128"/>
              <a:ea typeface="MS UI Gothic" pitchFamily="50" charset="-128"/>
              <a:cs typeface="+mn-cs"/>
            </a:rPr>
            <a:t>)</a:t>
          </a:r>
          <a:r>
            <a:rPr kumimoji="1" lang="ja-JP" altLang="ja-JP" sz="1200">
              <a:solidFill>
                <a:sysClr val="windowText" lastClr="000000"/>
              </a:solidFill>
              <a:latin typeface="MS UI Gothic" pitchFamily="50" charset="-128"/>
              <a:ea typeface="MS UI Gothic" pitchFamily="50" charset="-128"/>
              <a:cs typeface="+mn-cs"/>
            </a:rPr>
            <a:t>」が軽減される場合があります。</a:t>
          </a: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r>
            <a:rPr kumimoji="1" lang="ja-JP" altLang="en-US" sz="1200" baseline="0">
              <a:solidFill>
                <a:sysClr val="windowText" lastClr="000000"/>
              </a:solidFill>
              <a:latin typeface="MS UI Gothic" pitchFamily="50" charset="-128"/>
              <a:ea typeface="MS UI Gothic" pitchFamily="50" charset="-128"/>
              <a:cs typeface="+mn-cs"/>
            </a:rPr>
            <a:t> </a:t>
          </a:r>
          <a:r>
            <a:rPr kumimoji="1" lang="en-US" altLang="ja-JP" sz="1200">
              <a:solidFill>
                <a:sysClr val="windowText" lastClr="000000"/>
              </a:solidFill>
              <a:latin typeface="MS UI Gothic" pitchFamily="50" charset="-128"/>
              <a:ea typeface="MS UI Gothic" pitchFamily="50" charset="-128"/>
              <a:cs typeface="+mn-cs"/>
            </a:rPr>
            <a:t>※</a:t>
          </a:r>
          <a:r>
            <a:rPr kumimoji="1" lang="ja-JP" altLang="en-US" sz="1200">
              <a:solidFill>
                <a:sysClr val="windowText" lastClr="000000"/>
              </a:solidFill>
              <a:latin typeface="MS UI Gothic" pitchFamily="50" charset="-128"/>
              <a:ea typeface="MS UI Gothic" pitchFamily="50" charset="-128"/>
              <a:cs typeface="+mn-cs"/>
            </a:rPr>
            <a:t>左表中の既に加入している方及び新たに加入される方に“世帯主”が含まれない場合は、</a:t>
          </a:r>
          <a:r>
            <a:rPr kumimoji="1" lang="ja-JP" altLang="en-US" sz="1200" u="sng">
              <a:solidFill>
                <a:srgbClr val="FF0000"/>
              </a:solidFill>
              <a:latin typeface="MS UI Gothic" pitchFamily="50" charset="-128"/>
              <a:ea typeface="MS UI Gothic" pitchFamily="50" charset="-128"/>
              <a:cs typeface="+mn-cs"/>
            </a:rPr>
            <a:t>★</a:t>
          </a:r>
          <a:r>
            <a:rPr kumimoji="1" lang="ja-JP" altLang="en-US" sz="1200" u="sng">
              <a:solidFill>
                <a:sysClr val="windowText" lastClr="000000"/>
              </a:solidFill>
              <a:latin typeface="MS UI Gothic" pitchFamily="50" charset="-128"/>
              <a:ea typeface="MS UI Gothic" pitchFamily="50" charset="-128"/>
              <a:cs typeface="+mn-cs"/>
            </a:rPr>
            <a:t>に世帯主の所得を加えて</a:t>
          </a:r>
          <a:r>
            <a:rPr kumimoji="1" lang="ja-JP" altLang="en-US" sz="1200">
              <a:solidFill>
                <a:sysClr val="windowText" lastClr="000000"/>
              </a:solidFill>
              <a:latin typeface="MS UI Gothic" pitchFamily="50" charset="-128"/>
              <a:ea typeface="MS UI Gothic" pitchFamily="50" charset="-128"/>
              <a:cs typeface="+mn-cs"/>
            </a:rPr>
            <a:t>ください。</a:t>
          </a: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r>
            <a:rPr kumimoji="1" lang="ja-JP" altLang="en-US" sz="1200">
              <a:solidFill>
                <a:sysClr val="windowText" lastClr="000000"/>
              </a:solidFill>
              <a:latin typeface="MS UI Gothic" pitchFamily="50" charset="-128"/>
              <a:ea typeface="MS UI Gothic" pitchFamily="50" charset="-128"/>
              <a:cs typeface="+mn-cs"/>
            </a:rPr>
            <a:t> ○</a:t>
          </a:r>
          <a:r>
            <a:rPr kumimoji="1" lang="ja-JP" altLang="en-US" sz="1200">
              <a:solidFill>
                <a:srgbClr val="FF0000"/>
              </a:solidFill>
              <a:latin typeface="MS UI Gothic" pitchFamily="50" charset="-128"/>
              <a:ea typeface="MS UI Gothic" pitchFamily="50" charset="-128"/>
              <a:cs typeface="+mn-cs"/>
            </a:rPr>
            <a:t>★</a:t>
          </a:r>
          <a:r>
            <a:rPr kumimoji="1" lang="ja-JP" altLang="en-US" sz="1200">
              <a:solidFill>
                <a:sysClr val="windowText" lastClr="000000"/>
              </a:solidFill>
              <a:latin typeface="MS UI Gothic" pitchFamily="50" charset="-128"/>
              <a:ea typeface="MS UI Gothic" pitchFamily="50" charset="-128"/>
              <a:cs typeface="+mn-cs"/>
            </a:rPr>
            <a:t>と下表を比較し、①から③に該当するかどうかご確認ください。</a:t>
          </a: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endParaRPr kumimoji="1" lang="en-US" altLang="ja-JP" sz="1200">
            <a:solidFill>
              <a:srgbClr val="FFC000"/>
            </a:solidFill>
            <a:latin typeface="MS UI Gothic" panose="020B0600070205080204" pitchFamily="50" charset="-128"/>
            <a:ea typeface="MS UI Gothic" panose="020B0600070205080204" pitchFamily="50" charset="-128"/>
            <a:cs typeface="+mn-cs"/>
          </a:endParaRPr>
        </a:p>
        <a:p>
          <a:pPr>
            <a:lnSpc>
              <a:spcPts val="1400"/>
            </a:lnSpc>
          </a:pPr>
          <a:endParaRPr kumimoji="1" lang="en-US" altLang="ja-JP" sz="1200">
            <a:solidFill>
              <a:srgbClr val="FFC000"/>
            </a:solidFill>
            <a:latin typeface="MS UI Gothic" panose="020B0600070205080204" pitchFamily="50" charset="-128"/>
            <a:ea typeface="MS UI Gothic" panose="020B0600070205080204" pitchFamily="50" charset="-128"/>
            <a:cs typeface="+mn-cs"/>
          </a:endParaRPr>
        </a:p>
        <a:p>
          <a:pPr>
            <a:lnSpc>
              <a:spcPts val="1500"/>
            </a:lnSpc>
          </a:pPr>
          <a:endParaRPr kumimoji="1" lang="en-US" altLang="ja-JP" sz="1200">
            <a:solidFill>
              <a:srgbClr val="FFC000"/>
            </a:solidFill>
            <a:latin typeface="MS UI Gothic" panose="020B0600070205080204" pitchFamily="50" charset="-128"/>
            <a:ea typeface="MS UI Gothic" panose="020B0600070205080204"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○子育て世帯の経済的負担軽減の観点より、令和</a:t>
          </a:r>
          <a:r>
            <a:rPr kumimoji="1" lang="en-US" altLang="ja-JP" sz="1200">
              <a:solidFill>
                <a:sysClr val="windowText" lastClr="000000"/>
              </a:solidFill>
              <a:latin typeface="MS UI Gothic" panose="020B0600070205080204" pitchFamily="50" charset="-128"/>
              <a:ea typeface="MS UI Gothic" panose="020B0600070205080204" pitchFamily="50" charset="-128"/>
              <a:cs typeface="+mn-cs"/>
            </a:rPr>
            <a:t>4</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年度から、未就学児の「均等割（ Ｂ、Ｅ ）」について、２分の１が減額されます。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なお、上記軽減（７・５・２割）が適用された世帯は、軽減後の未就学児の均等割額が２分の１に減額されます。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en-US" altLang="ja-JP" sz="1200" baseline="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en-US" sz="1200" baseline="0">
              <a:solidFill>
                <a:sysClr val="windowText" lastClr="000000"/>
              </a:solidFill>
              <a:latin typeface="MS UI Gothic" panose="020B0600070205080204" pitchFamily="50" charset="-128"/>
              <a:ea typeface="MS UI Gothic" panose="020B0600070205080204" pitchFamily="50" charset="-128"/>
              <a:cs typeface="+mn-cs"/>
            </a:rPr>
            <a:t>○出産または出産予定の被保険者に係る</a:t>
          </a:r>
          <a:r>
            <a:rPr kumimoji="1" lang="ja-JP" altLang="en-US" sz="1200" baseline="0">
              <a:solidFill>
                <a:schemeClr val="tx1"/>
              </a:solidFill>
              <a:latin typeface="MS UI Gothic" panose="020B0600070205080204" pitchFamily="50" charset="-128"/>
              <a:ea typeface="MS UI Gothic" panose="020B0600070205080204" pitchFamily="50" charset="-128"/>
              <a:cs typeface="+mn-cs"/>
            </a:rPr>
            <a:t>産前産後期間の所得割額と均等割額を届出により軽減します。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300"/>
            </a:lnSpc>
          </a:pPr>
          <a:r>
            <a:rPr kumimoji="1" lang="en-US" altLang="ja-JP" sz="120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震災や火災などの災害（令和</a:t>
          </a:r>
          <a:r>
            <a:rPr kumimoji="1" lang="en-US" altLang="ja-JP" sz="1200">
              <a:solidFill>
                <a:sysClr val="windowText" lastClr="000000"/>
              </a:solidFill>
              <a:latin typeface="MS UI Gothic" panose="020B0600070205080204" pitchFamily="50" charset="-128"/>
              <a:ea typeface="MS UI Gothic" panose="020B0600070205080204" pitchFamily="50" charset="-128"/>
              <a:cs typeface="+mn-cs"/>
            </a:rPr>
            <a:t>6</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年能登半島地震の影響を含む）、事業の廃業等により前年に比べ所得が著しく減少した場合、減免の対象になる場合があります</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3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en-US" sz="1200" baseline="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この場合は、</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市役所（国保年金課）、南北出張所、各総合事務所</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へご相談ください</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800"/>
            </a:lnSpc>
          </a:pPr>
          <a:endParaRPr kumimoji="1" lang="en-US" altLang="ja-JP" sz="1600" b="1">
            <a:solidFill>
              <a:sysClr val="windowText" lastClr="000000"/>
            </a:solidFill>
            <a:latin typeface="MS UI Gothic" panose="020B0600070205080204" pitchFamily="50" charset="-128"/>
            <a:ea typeface="MS UI Gothic" panose="020B0600070205080204" pitchFamily="50" charset="-128"/>
            <a:cs typeface="+mn-cs"/>
          </a:endParaRPr>
        </a:p>
        <a:p>
          <a:pPr>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600" b="1">
              <a:solidFill>
                <a:sysClr val="windowText" lastClr="000000"/>
              </a:solidFill>
              <a:latin typeface="MS UI Gothic" panose="020B0600070205080204" pitchFamily="50" charset="-128"/>
              <a:ea typeface="MS UI Gothic" panose="020B0600070205080204" pitchFamily="50" charset="-128"/>
              <a:cs typeface="+mn-cs"/>
            </a:rPr>
            <a:t>その他</a:t>
          </a: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endParaRPr kumimoji="1" lang="ja-JP" altLang="ja-JP" sz="1600" b="1">
            <a:solidFill>
              <a:sysClr val="windowText" lastClr="000000"/>
            </a:solidFill>
            <a:latin typeface="MS UI Gothic" panose="020B0600070205080204" pitchFamily="50" charset="-128"/>
            <a:ea typeface="MS UI Gothic" panose="020B0600070205080204" pitchFamily="50" charset="-128"/>
            <a:cs typeface="+mn-cs"/>
          </a:endParaRPr>
        </a:p>
        <a:p>
          <a:pPr>
            <a:lnSpc>
              <a:spcPts val="1500"/>
            </a:lnSpc>
          </a:pPr>
          <a:r>
            <a:rPr kumimoji="1" lang="en-US" altLang="ja-JP" sz="1100">
              <a:solidFill>
                <a:sysClr val="windowText" lastClr="000000"/>
              </a:solidFill>
              <a:latin typeface="+mn-lt"/>
              <a:ea typeface="+mn-ea"/>
              <a:cs typeface="+mn-cs"/>
            </a:rPr>
            <a:t> </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計算の具体例は、シート「試算例」をご覧ください。</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500"/>
            </a:lnSpc>
          </a:pPr>
          <a:endParaRPr kumimoji="1" lang="ja-JP" altLang="en-US" sz="1200">
            <a:solidFill>
              <a:sysClr val="windowText" lastClr="000000"/>
            </a:solidFill>
            <a:latin typeface="MS UI Gothic" panose="020B0600070205080204" pitchFamily="50" charset="-128"/>
            <a:ea typeface="MS UI Gothic" panose="020B0600070205080204" pitchFamily="50" charset="-128"/>
          </a:endParaRPr>
        </a:p>
      </xdr:txBody>
    </xdr:sp>
    <xdr:clientData/>
  </xdr:twoCellAnchor>
  <xdr:twoCellAnchor>
    <xdr:from>
      <xdr:col>12</xdr:col>
      <xdr:colOff>451438</xdr:colOff>
      <xdr:row>45</xdr:row>
      <xdr:rowOff>67235</xdr:rowOff>
    </xdr:from>
    <xdr:to>
      <xdr:col>22</xdr:col>
      <xdr:colOff>952501</xdr:colOff>
      <xdr:row>50</xdr:row>
      <xdr:rowOff>78442</xdr:rowOff>
    </xdr:to>
    <xdr:sp macro="" textlink="">
      <xdr:nvSpPr>
        <xdr:cNvPr id="3" name="角丸四角形 2"/>
        <xdr:cNvSpPr/>
      </xdr:nvSpPr>
      <xdr:spPr>
        <a:xfrm>
          <a:off x="8176213" y="10278035"/>
          <a:ext cx="6682788" cy="982757"/>
        </a:xfrm>
        <a:prstGeom prst="roundRect">
          <a:avLst>
            <a:gd name="adj" fmla="val 6430"/>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8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rPr>
            <a:t>   【</a:t>
          </a:r>
          <a:r>
            <a:rPr kumimoji="1" lang="ja-JP" altLang="en-US" sz="1600" b="1">
              <a:solidFill>
                <a:sysClr val="windowText" lastClr="000000"/>
              </a:solidFill>
              <a:latin typeface="MS UI Gothic" panose="020B0600070205080204" pitchFamily="50" charset="-128"/>
              <a:ea typeface="MS UI Gothic" panose="020B0600070205080204" pitchFamily="50" charset="-128"/>
            </a:rPr>
            <a:t>お問合せ先</a:t>
          </a:r>
          <a:r>
            <a:rPr kumimoji="1" lang="en-US" altLang="ja-JP" sz="1600" b="1">
              <a:solidFill>
                <a:sysClr val="windowText" lastClr="000000"/>
              </a:solidFill>
              <a:latin typeface="MS UI Gothic" panose="020B0600070205080204" pitchFamily="50" charset="-128"/>
              <a:ea typeface="MS UI Gothic" panose="020B0600070205080204" pitchFamily="50" charset="-128"/>
            </a:rPr>
            <a:t>】</a:t>
          </a:r>
          <a:r>
            <a:rPr kumimoji="1" lang="ja-JP" altLang="en-US" sz="1600" b="1">
              <a:solidFill>
                <a:sysClr val="windowText" lastClr="000000"/>
              </a:solidFill>
              <a:latin typeface="MS UI Gothic" panose="020B0600070205080204" pitchFamily="50" charset="-128"/>
              <a:ea typeface="MS UI Gothic" panose="020B0600070205080204" pitchFamily="50" charset="-128"/>
            </a:rPr>
            <a:t>   上越市　国保年金課</a:t>
          </a:r>
          <a:endParaRPr kumimoji="1" lang="en-US" altLang="ja-JP" sz="1600" b="1">
            <a:solidFill>
              <a:sysClr val="windowText" lastClr="000000"/>
            </a:solidFill>
            <a:latin typeface="MS UI Gothic" panose="020B0600070205080204" pitchFamily="50" charset="-128"/>
            <a:ea typeface="MS UI Gothic" panose="020B0600070205080204" pitchFamily="50" charset="-128"/>
          </a:endParaRPr>
        </a:p>
        <a:p>
          <a:pPr algn="ctr">
            <a:lnSpc>
              <a:spcPts val="1900"/>
            </a:lnSpc>
          </a:pPr>
          <a:r>
            <a:rPr kumimoji="1" lang="ja-JP" altLang="en-US" sz="1600">
              <a:solidFill>
                <a:sysClr val="windowText" lastClr="000000"/>
              </a:solidFill>
              <a:latin typeface="MS UI Gothic" panose="020B0600070205080204" pitchFamily="50" charset="-128"/>
              <a:ea typeface="MS UI Gothic" panose="020B0600070205080204" pitchFamily="50" charset="-128"/>
            </a:rPr>
            <a:t>   電話　０２５</a:t>
          </a:r>
          <a:r>
            <a:rPr kumimoji="1" lang="en-US" altLang="ja-JP" sz="1600">
              <a:solidFill>
                <a:sysClr val="windowText" lastClr="000000"/>
              </a:solidFill>
              <a:latin typeface="MS UI Gothic" panose="020B0600070205080204" pitchFamily="50" charset="-128"/>
              <a:ea typeface="MS UI Gothic" panose="020B0600070205080204" pitchFamily="50" charset="-128"/>
            </a:rPr>
            <a:t>-</a:t>
          </a:r>
          <a:r>
            <a:rPr kumimoji="1" lang="ja-JP" altLang="en-US" sz="1600">
              <a:solidFill>
                <a:sysClr val="windowText" lastClr="000000"/>
              </a:solidFill>
              <a:latin typeface="MS UI Gothic" panose="020B0600070205080204" pitchFamily="50" charset="-128"/>
              <a:ea typeface="MS UI Gothic" panose="020B0600070205080204" pitchFamily="50" charset="-128"/>
            </a:rPr>
            <a:t>５２０</a:t>
          </a:r>
          <a:r>
            <a:rPr kumimoji="1" lang="en-US" altLang="ja-JP" sz="1600">
              <a:solidFill>
                <a:sysClr val="windowText" lastClr="000000"/>
              </a:solidFill>
              <a:latin typeface="MS UI Gothic" panose="020B0600070205080204" pitchFamily="50" charset="-128"/>
              <a:ea typeface="MS UI Gothic" panose="020B0600070205080204" pitchFamily="50" charset="-128"/>
            </a:rPr>
            <a:t>-</a:t>
          </a:r>
          <a:r>
            <a:rPr kumimoji="1" lang="ja-JP" altLang="en-US" sz="1600">
              <a:solidFill>
                <a:sysClr val="windowText" lastClr="000000"/>
              </a:solidFill>
              <a:latin typeface="MS UI Gothic" panose="020B0600070205080204" pitchFamily="50" charset="-128"/>
              <a:ea typeface="MS UI Gothic" panose="020B0600070205080204" pitchFamily="50" charset="-128"/>
            </a:rPr>
            <a:t>５７１４　（直通）</a:t>
          </a:r>
          <a:endParaRPr kumimoji="1" lang="en-US" altLang="ja-JP" sz="1600">
            <a:solidFill>
              <a:sysClr val="windowText" lastClr="000000"/>
            </a:solidFill>
            <a:latin typeface="MS UI Gothic" panose="020B0600070205080204" pitchFamily="50" charset="-128"/>
            <a:ea typeface="MS UI Gothic" panose="020B0600070205080204" pitchFamily="50" charset="-128"/>
          </a:endParaRPr>
        </a:p>
      </xdr:txBody>
    </xdr:sp>
    <xdr:clientData/>
  </xdr:twoCellAnchor>
  <xdr:twoCellAnchor>
    <xdr:from>
      <xdr:col>7</xdr:col>
      <xdr:colOff>381000</xdr:colOff>
      <xdr:row>13</xdr:row>
      <xdr:rowOff>47625</xdr:rowOff>
    </xdr:from>
    <xdr:to>
      <xdr:col>13</xdr:col>
      <xdr:colOff>104775</xdr:colOff>
      <xdr:row>21</xdr:row>
      <xdr:rowOff>28575</xdr:rowOff>
    </xdr:to>
    <xdr:grpSp>
      <xdr:nvGrpSpPr>
        <xdr:cNvPr id="9263" name="グループ化 26"/>
        <xdr:cNvGrpSpPr>
          <a:grpSpLocks/>
        </xdr:cNvGrpSpPr>
      </xdr:nvGrpSpPr>
      <xdr:grpSpPr bwMode="auto">
        <a:xfrm>
          <a:off x="4657725" y="3771900"/>
          <a:ext cx="3686175" cy="1600200"/>
          <a:chOff x="6768353" y="3108021"/>
          <a:chExt cx="1535205" cy="814038"/>
        </a:xfrm>
      </xdr:grpSpPr>
      <xdr:cxnSp macro="">
        <xdr:nvCxnSpPr>
          <xdr:cNvPr id="17" name="直線コネクタ 16"/>
          <xdr:cNvCxnSpPr/>
        </xdr:nvCxnSpPr>
        <xdr:spPr>
          <a:xfrm flipV="1">
            <a:off x="6768353" y="3108021"/>
            <a:ext cx="1051239" cy="9691"/>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a:off x="7855294" y="3922059"/>
            <a:ext cx="448264"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xdr:cNvCxnSpPr/>
        </xdr:nvCxnSpPr>
        <xdr:spPr>
          <a:xfrm flipV="1">
            <a:off x="7815625" y="3117712"/>
            <a:ext cx="0" cy="775274"/>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13</xdr:col>
      <xdr:colOff>114300</xdr:colOff>
      <xdr:row>16</xdr:row>
      <xdr:rowOff>19050</xdr:rowOff>
    </xdr:from>
    <xdr:to>
      <xdr:col>20</xdr:col>
      <xdr:colOff>485192</xdr:colOff>
      <xdr:row>26</xdr:row>
      <xdr:rowOff>209299</xdr:rowOff>
    </xdr:to>
    <xdr:pic>
      <xdr:nvPicPr>
        <xdr:cNvPr id="5" name="図 4"/>
        <xdr:cNvPicPr>
          <a:picLocks noChangeAspect="1"/>
        </xdr:cNvPicPr>
      </xdr:nvPicPr>
      <xdr:blipFill>
        <a:blip xmlns:r="http://schemas.openxmlformats.org/officeDocument/2006/relationships" r:embed="rId1"/>
        <a:stretch>
          <a:fillRect/>
        </a:stretch>
      </xdr:blipFill>
      <xdr:spPr>
        <a:xfrm>
          <a:off x="8353425" y="4381500"/>
          <a:ext cx="4666667" cy="2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547168</xdr:colOff>
      <xdr:row>28</xdr:row>
      <xdr:rowOff>78441</xdr:rowOff>
    </xdr:from>
    <xdr:to>
      <xdr:col>20</xdr:col>
      <xdr:colOff>342261</xdr:colOff>
      <xdr:row>34</xdr:row>
      <xdr:rowOff>38500</xdr:rowOff>
    </xdr:to>
    <xdr:sp macro="" textlink="">
      <xdr:nvSpPr>
        <xdr:cNvPr id="20" name="下矢印 19"/>
        <xdr:cNvSpPr/>
      </xdr:nvSpPr>
      <xdr:spPr>
        <a:xfrm>
          <a:off x="11607374" y="6275294"/>
          <a:ext cx="1207034" cy="1248735"/>
        </a:xfrm>
        <a:prstGeom prst="downArrow">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132790</xdr:colOff>
      <xdr:row>15</xdr:row>
      <xdr:rowOff>65555</xdr:rowOff>
    </xdr:from>
    <xdr:to>
      <xdr:col>13</xdr:col>
      <xdr:colOff>173131</xdr:colOff>
      <xdr:row>42</xdr:row>
      <xdr:rowOff>247651</xdr:rowOff>
    </xdr:to>
    <xdr:sp macro="" textlink="">
      <xdr:nvSpPr>
        <xdr:cNvPr id="22" name="右中かっこ 21"/>
        <xdr:cNvSpPr/>
      </xdr:nvSpPr>
      <xdr:spPr>
        <a:xfrm>
          <a:off x="8032937" y="3572996"/>
          <a:ext cx="555812" cy="5852273"/>
        </a:xfrm>
        <a:prstGeom prst="rightBrace">
          <a:avLst>
            <a:gd name="adj1" fmla="val 44333"/>
            <a:gd name="adj2" fmla="val 82554"/>
          </a:avLst>
        </a:prstGeom>
        <a:ln w="28575"/>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13</xdr:col>
      <xdr:colOff>86847</xdr:colOff>
      <xdr:row>38</xdr:row>
      <xdr:rowOff>44824</xdr:rowOff>
    </xdr:from>
    <xdr:to>
      <xdr:col>16</xdr:col>
      <xdr:colOff>414618</xdr:colOff>
      <xdr:row>38</xdr:row>
      <xdr:rowOff>45810</xdr:rowOff>
    </xdr:to>
    <xdr:cxnSp macro="">
      <xdr:nvCxnSpPr>
        <xdr:cNvPr id="23" name="直線矢印コネクタ 22"/>
        <xdr:cNvCxnSpPr/>
      </xdr:nvCxnSpPr>
      <xdr:spPr>
        <a:xfrm flipH="1">
          <a:off x="8502465" y="8404412"/>
          <a:ext cx="1605241" cy="986"/>
        </a:xfrm>
        <a:prstGeom prst="straightConnector1">
          <a:avLst/>
        </a:prstGeom>
        <a:ln w="28575">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168089</xdr:colOff>
      <xdr:row>0</xdr:row>
      <xdr:rowOff>397809</xdr:rowOff>
    </xdr:from>
    <xdr:to>
      <xdr:col>22</xdr:col>
      <xdr:colOff>1131792</xdr:colOff>
      <xdr:row>11</xdr:row>
      <xdr:rowOff>179295</xdr:rowOff>
    </xdr:to>
    <xdr:sp macro="" textlink="">
      <xdr:nvSpPr>
        <xdr:cNvPr id="43" name="メモ 42"/>
        <xdr:cNvSpPr/>
      </xdr:nvSpPr>
      <xdr:spPr>
        <a:xfrm>
          <a:off x="8807824" y="397809"/>
          <a:ext cx="6163233" cy="2504515"/>
        </a:xfrm>
        <a:prstGeom prst="foldedCorner">
          <a:avLst>
            <a:gd name="adj" fmla="val 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400" b="1">
              <a:solidFill>
                <a:srgbClr val="0070C0"/>
              </a:solidFill>
              <a:latin typeface="+mn-ea"/>
              <a:ea typeface="+mn-ea"/>
            </a:rPr>
            <a:t>【</a:t>
          </a:r>
          <a:r>
            <a:rPr kumimoji="1" lang="ja-JP" altLang="en-US" sz="1400" b="1">
              <a:solidFill>
                <a:srgbClr val="0070C0"/>
              </a:solidFill>
              <a:latin typeface="+mn-ea"/>
              <a:ea typeface="+mn-ea"/>
            </a:rPr>
            <a:t>試算モデル世帯</a:t>
          </a:r>
          <a:r>
            <a:rPr kumimoji="1" lang="en-US" altLang="ja-JP" sz="1400" b="1">
              <a:solidFill>
                <a:srgbClr val="0070C0"/>
              </a:solidFill>
              <a:latin typeface="+mn-ea"/>
              <a:ea typeface="+mn-ea"/>
            </a:rPr>
            <a:t>】</a:t>
          </a:r>
        </a:p>
        <a:p>
          <a:pPr algn="l"/>
          <a:endParaRPr kumimoji="1" lang="en-US" altLang="ja-JP" sz="1400" b="1">
            <a:solidFill>
              <a:srgbClr val="0070C0"/>
            </a:solidFill>
            <a:latin typeface="+mn-ea"/>
            <a:ea typeface="+mn-ea"/>
          </a:endParaRPr>
        </a:p>
        <a:p>
          <a:pPr algn="l"/>
          <a:r>
            <a:rPr kumimoji="1" lang="ja-JP" altLang="en-US" sz="1400" b="1">
              <a:solidFill>
                <a:srgbClr val="0070C0"/>
              </a:solidFill>
              <a:latin typeface="+mn-ea"/>
              <a:ea typeface="+mn-ea"/>
            </a:rPr>
            <a:t>・世帯主（</a:t>
          </a:r>
          <a:r>
            <a:rPr kumimoji="1" lang="en-US" altLang="ja-JP" sz="1400" b="1">
              <a:solidFill>
                <a:srgbClr val="0070C0"/>
              </a:solidFill>
              <a:latin typeface="+mn-ea"/>
              <a:ea typeface="+mn-ea"/>
            </a:rPr>
            <a:t>42</a:t>
          </a:r>
          <a:r>
            <a:rPr kumimoji="1" lang="ja-JP" altLang="en-US" sz="1400" b="1">
              <a:solidFill>
                <a:srgbClr val="0070C0"/>
              </a:solidFill>
              <a:latin typeface="+mn-ea"/>
              <a:ea typeface="+mn-ea"/>
            </a:rPr>
            <a:t>歳）　 給与所得 </a:t>
          </a:r>
          <a:r>
            <a:rPr kumimoji="1" lang="en-US" altLang="ja-JP" sz="1400" b="1">
              <a:solidFill>
                <a:srgbClr val="0070C0"/>
              </a:solidFill>
              <a:latin typeface="+mn-ea"/>
              <a:ea typeface="+mn-ea"/>
            </a:rPr>
            <a:t>1,880,000</a:t>
          </a:r>
          <a:r>
            <a:rPr kumimoji="1" lang="ja-JP" altLang="en-US" sz="1400" b="1">
              <a:solidFill>
                <a:srgbClr val="0070C0"/>
              </a:solidFill>
              <a:latin typeface="+mn-ea"/>
              <a:ea typeface="+mn-ea"/>
            </a:rPr>
            <a:t>円</a:t>
          </a:r>
          <a:endParaRPr kumimoji="1" lang="en-US" altLang="ja-JP" sz="1400" b="1">
            <a:solidFill>
              <a:srgbClr val="0070C0"/>
            </a:solidFill>
            <a:latin typeface="+mn-ea"/>
            <a:ea typeface="+mn-ea"/>
          </a:endParaRPr>
        </a:p>
        <a:p>
          <a:pPr algn="l"/>
          <a:r>
            <a:rPr kumimoji="1" lang="en-US" altLang="ja-JP" sz="1400" b="1">
              <a:solidFill>
                <a:srgbClr val="0070C0"/>
              </a:solidFill>
              <a:latin typeface="+mn-ea"/>
              <a:ea typeface="+mn-ea"/>
            </a:rPr>
            <a:t>  </a:t>
          </a:r>
          <a:r>
            <a:rPr kumimoji="1" lang="ja-JP" altLang="en-US" sz="1400" b="0">
              <a:solidFill>
                <a:srgbClr val="0070C0"/>
              </a:solidFill>
              <a:latin typeface="+mn-ea"/>
              <a:ea typeface="+mn-ea"/>
            </a:rPr>
            <a:t>→ シート「所得の見方」より、確定</a:t>
          </a:r>
          <a:r>
            <a:rPr kumimoji="1" lang="ja-JP" altLang="en-US" sz="1400" b="0">
              <a:solidFill>
                <a:srgbClr val="0070C0"/>
              </a:solidFill>
              <a:latin typeface="+mn-ea"/>
              <a:ea typeface="+mn-ea"/>
              <a:cs typeface="+mn-cs"/>
            </a:rPr>
            <a:t>申告書・</a:t>
          </a:r>
          <a:r>
            <a:rPr kumimoji="1" lang="ja-JP" altLang="ja-JP" sz="1400" b="0">
              <a:solidFill>
                <a:srgbClr val="0070C0"/>
              </a:solidFill>
              <a:latin typeface="+mn-ea"/>
              <a:ea typeface="+mn-ea"/>
              <a:cs typeface="+mn-cs"/>
            </a:rPr>
            <a:t>源泉徴収票の</a:t>
          </a:r>
          <a:r>
            <a:rPr kumimoji="1" lang="en-US" altLang="ja-JP" sz="1400" b="1">
              <a:solidFill>
                <a:srgbClr val="0070C0"/>
              </a:solidFill>
              <a:latin typeface="+mn-ea"/>
              <a:ea typeface="+mn-ea"/>
              <a:cs typeface="+mn-cs"/>
            </a:rPr>
            <a:t>A</a:t>
          </a:r>
          <a:r>
            <a:rPr kumimoji="1" lang="ja-JP" altLang="en-US" sz="1400" b="0">
              <a:solidFill>
                <a:srgbClr val="0070C0"/>
              </a:solidFill>
              <a:latin typeface="+mn-ea"/>
              <a:ea typeface="+mn-ea"/>
            </a:rPr>
            <a:t>の欄</a:t>
          </a:r>
          <a:endParaRPr kumimoji="1" lang="en-US" altLang="ja-JP" sz="1400" b="0">
            <a:solidFill>
              <a:srgbClr val="0070C0"/>
            </a:solidFill>
            <a:latin typeface="+mn-ea"/>
            <a:ea typeface="+mn-ea"/>
          </a:endParaRPr>
        </a:p>
        <a:p>
          <a:pPr algn="l"/>
          <a:r>
            <a:rPr kumimoji="1" lang="ja-JP" altLang="en-US" sz="1400" b="1">
              <a:solidFill>
                <a:srgbClr val="0070C0"/>
              </a:solidFill>
              <a:latin typeface="+mn-ea"/>
              <a:ea typeface="+mn-ea"/>
            </a:rPr>
            <a:t>　　　</a:t>
          </a:r>
          <a:endParaRPr kumimoji="1" lang="en-US" altLang="ja-JP" sz="1400" b="1">
            <a:solidFill>
              <a:srgbClr val="0070C0"/>
            </a:solidFill>
            <a:latin typeface="+mn-ea"/>
            <a:ea typeface="+mn-ea"/>
          </a:endParaRPr>
        </a:p>
        <a:p>
          <a:pPr algn="l"/>
          <a:r>
            <a:rPr kumimoji="1" lang="ja-JP" altLang="en-US" sz="1400" b="1">
              <a:solidFill>
                <a:srgbClr val="0070C0"/>
              </a:solidFill>
              <a:latin typeface="+mn-ea"/>
              <a:ea typeface="+mn-ea"/>
            </a:rPr>
            <a:t>・配偶者（</a:t>
          </a:r>
          <a:r>
            <a:rPr kumimoji="1" lang="en-US" altLang="ja-JP" sz="1400" b="1">
              <a:solidFill>
                <a:srgbClr val="0070C0"/>
              </a:solidFill>
              <a:latin typeface="+mn-ea"/>
              <a:ea typeface="+mn-ea"/>
            </a:rPr>
            <a:t>42</a:t>
          </a:r>
          <a:r>
            <a:rPr kumimoji="1" lang="ja-JP" altLang="en-US" sz="1400" b="1">
              <a:solidFill>
                <a:srgbClr val="0070C0"/>
              </a:solidFill>
              <a:latin typeface="+mn-ea"/>
              <a:ea typeface="+mn-ea"/>
            </a:rPr>
            <a:t>歳）　 所得無し</a:t>
          </a:r>
          <a:endParaRPr kumimoji="1" lang="en-US" altLang="ja-JP" sz="1400" b="1">
            <a:solidFill>
              <a:srgbClr val="0070C0"/>
            </a:solidFill>
            <a:latin typeface="+mn-ea"/>
            <a:ea typeface="+mn-ea"/>
          </a:endParaRPr>
        </a:p>
        <a:p>
          <a:pPr algn="l"/>
          <a:endParaRPr kumimoji="1" lang="en-US" altLang="ja-JP" sz="1400" b="1">
            <a:solidFill>
              <a:srgbClr val="0070C0"/>
            </a:solidFill>
            <a:latin typeface="+mn-ea"/>
            <a:ea typeface="+mn-ea"/>
          </a:endParaRPr>
        </a:p>
        <a:p>
          <a:pPr algn="l"/>
          <a:r>
            <a:rPr kumimoji="1" lang="ja-JP" altLang="en-US" sz="1400" b="1">
              <a:solidFill>
                <a:srgbClr val="0070C0"/>
              </a:solidFill>
              <a:latin typeface="+mn-ea"/>
              <a:ea typeface="+mn-ea"/>
            </a:rPr>
            <a:t>・</a:t>
          </a:r>
          <a:r>
            <a:rPr kumimoji="1" lang="ja-JP" altLang="en-US" sz="1400" b="1">
              <a:solidFill>
                <a:srgbClr val="0070C0"/>
              </a:solidFill>
              <a:latin typeface="+mn-ea"/>
              <a:ea typeface="+mn-ea"/>
              <a:cs typeface="+mn-cs"/>
            </a:rPr>
            <a:t>子（</a:t>
          </a:r>
          <a:r>
            <a:rPr kumimoji="1" lang="en-US" altLang="ja-JP" sz="1400" b="1">
              <a:solidFill>
                <a:srgbClr val="0070C0"/>
              </a:solidFill>
              <a:latin typeface="+mn-ea"/>
              <a:ea typeface="+mn-ea"/>
              <a:cs typeface="+mn-cs"/>
            </a:rPr>
            <a:t>8</a:t>
          </a:r>
          <a:r>
            <a:rPr kumimoji="1" lang="ja-JP" altLang="en-US" sz="1400" b="1">
              <a:solidFill>
                <a:srgbClr val="0070C0"/>
              </a:solidFill>
              <a:latin typeface="+mn-ea"/>
              <a:ea typeface="+mn-ea"/>
              <a:cs typeface="+mn-cs"/>
            </a:rPr>
            <a:t>歳）　</a:t>
          </a:r>
          <a:endParaRPr kumimoji="1" lang="en-US" altLang="ja-JP" sz="1400" b="1">
            <a:solidFill>
              <a:srgbClr val="0070C0"/>
            </a:solidFill>
            <a:latin typeface="+mn-ea"/>
            <a:ea typeface="+mn-ea"/>
            <a:cs typeface="+mn-cs"/>
          </a:endParaRPr>
        </a:p>
        <a:p>
          <a:pPr algn="l"/>
          <a:r>
            <a:rPr kumimoji="1" lang="ja-JP" altLang="en-US" sz="1400" b="0">
              <a:solidFill>
                <a:srgbClr val="0070C0"/>
              </a:solidFill>
              <a:latin typeface="+mn-ea"/>
              <a:ea typeface="+mn-ea"/>
              <a:cs typeface="+mn-cs"/>
            </a:rPr>
            <a:t>　</a:t>
          </a:r>
          <a:r>
            <a:rPr kumimoji="1" lang="ja-JP" altLang="en-US" sz="1400" b="1">
              <a:solidFill>
                <a:srgbClr val="0070C0"/>
              </a:solidFill>
              <a:latin typeface="+mn-ea"/>
              <a:ea typeface="+mn-ea"/>
              <a:cs typeface="+mn-cs"/>
            </a:rPr>
            <a:t>　</a:t>
          </a:r>
          <a:endParaRPr kumimoji="1" lang="en-US" altLang="ja-JP" sz="1400" b="1">
            <a:solidFill>
              <a:srgbClr val="0070C0"/>
            </a:solidFill>
            <a:latin typeface="+mn-ea"/>
            <a:ea typeface="+mn-ea"/>
            <a:cs typeface="+mn-cs"/>
          </a:endParaRPr>
        </a:p>
        <a:p>
          <a:pPr algn="l"/>
          <a:endParaRPr kumimoji="1" lang="ja-JP" altLang="en-US" sz="1400" b="1">
            <a:solidFill>
              <a:srgbClr val="0070C0"/>
            </a:solidFill>
            <a:latin typeface="+mn-ea"/>
            <a:ea typeface="+mn-ea"/>
            <a:cs typeface="+mn-cs"/>
          </a:endParaRPr>
        </a:p>
      </xdr:txBody>
    </xdr:sp>
    <xdr:clientData/>
  </xdr:twoCellAnchor>
  <xdr:twoCellAnchor>
    <xdr:from>
      <xdr:col>8</xdr:col>
      <xdr:colOff>1490383</xdr:colOff>
      <xdr:row>47</xdr:row>
      <xdr:rowOff>168088</xdr:rowOff>
    </xdr:from>
    <xdr:to>
      <xdr:col>16</xdr:col>
      <xdr:colOff>485777</xdr:colOff>
      <xdr:row>47</xdr:row>
      <xdr:rowOff>171450</xdr:rowOff>
    </xdr:to>
    <xdr:cxnSp macro="">
      <xdr:nvCxnSpPr>
        <xdr:cNvPr id="44" name="直線矢印コネクタ 43"/>
        <xdr:cNvCxnSpPr/>
      </xdr:nvCxnSpPr>
      <xdr:spPr>
        <a:xfrm flipH="1" flipV="1">
          <a:off x="6208059" y="10152529"/>
          <a:ext cx="3970806" cy="3362"/>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78441</xdr:colOff>
      <xdr:row>44</xdr:row>
      <xdr:rowOff>67234</xdr:rowOff>
    </xdr:from>
    <xdr:to>
      <xdr:col>22</xdr:col>
      <xdr:colOff>1154206</xdr:colOff>
      <xdr:row>48</xdr:row>
      <xdr:rowOff>124865</xdr:rowOff>
    </xdr:to>
    <xdr:sp macro="" textlink="">
      <xdr:nvSpPr>
        <xdr:cNvPr id="26" name="テキスト ボックス 25"/>
        <xdr:cNvSpPr txBox="1"/>
      </xdr:nvSpPr>
      <xdr:spPr>
        <a:xfrm>
          <a:off x="9771529" y="9614646"/>
          <a:ext cx="5221942" cy="830837"/>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nSpc>
              <a:spcPts val="1900"/>
            </a:lnSpc>
          </a:pPr>
          <a:r>
            <a:rPr kumimoji="1" lang="en-US" altLang="ja-JP" sz="1600" b="1">
              <a:solidFill>
                <a:schemeClr val="dk1"/>
              </a:solidFill>
              <a:latin typeface="+mj-ea"/>
              <a:ea typeface="+mj-ea"/>
              <a:cs typeface="+mn-cs"/>
            </a:rPr>
            <a:t>Ⅲ</a:t>
          </a:r>
        </a:p>
        <a:p>
          <a:pPr>
            <a:lnSpc>
              <a:spcPts val="1500"/>
            </a:lnSpc>
          </a:pPr>
          <a:r>
            <a:rPr kumimoji="1" lang="ja-JP" altLang="en-US" sz="1200">
              <a:latin typeface="+mn-ea"/>
              <a:ea typeface="+mn-ea"/>
            </a:rPr>
            <a:t>年間の加入者全員分の概算保険税が表示されます。</a:t>
          </a:r>
          <a:endParaRPr kumimoji="1" lang="en-US" altLang="ja-JP" sz="1200">
            <a:latin typeface="+mn-ea"/>
            <a:ea typeface="+mn-ea"/>
          </a:endParaRPr>
        </a:p>
        <a:p>
          <a:pPr>
            <a:lnSpc>
              <a:spcPts val="1500"/>
            </a:lnSpc>
          </a:pPr>
          <a:endParaRPr kumimoji="1" lang="en-US" altLang="ja-JP" sz="1200">
            <a:latin typeface="+mn-ea"/>
            <a:ea typeface="+mn-ea"/>
          </a:endParaRPr>
        </a:p>
        <a:p>
          <a:pPr>
            <a:lnSpc>
              <a:spcPts val="1300"/>
            </a:lnSpc>
          </a:pPr>
          <a:endParaRPr kumimoji="1" lang="en-US" altLang="ja-JP" sz="1200"/>
        </a:p>
      </xdr:txBody>
    </xdr:sp>
    <xdr:clientData/>
  </xdr:twoCellAnchor>
  <xdr:twoCellAnchor>
    <xdr:from>
      <xdr:col>16</xdr:col>
      <xdr:colOff>108857</xdr:colOff>
      <xdr:row>20</xdr:row>
      <xdr:rowOff>26653</xdr:rowOff>
    </xdr:from>
    <xdr:to>
      <xdr:col>22</xdr:col>
      <xdr:colOff>1131794</xdr:colOff>
      <xdr:row>26</xdr:row>
      <xdr:rowOff>212911</xdr:rowOff>
    </xdr:to>
    <xdr:sp macro="" textlink="">
      <xdr:nvSpPr>
        <xdr:cNvPr id="12" name="テキスト ボックス 11"/>
        <xdr:cNvSpPr txBox="1"/>
      </xdr:nvSpPr>
      <xdr:spPr>
        <a:xfrm>
          <a:off x="9837964" y="5210974"/>
          <a:ext cx="5159509" cy="1206794"/>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nSpc>
              <a:spcPts val="1600"/>
            </a:lnSpc>
          </a:pPr>
          <a:r>
            <a:rPr kumimoji="1" lang="en-US" altLang="ja-JP" sz="1600" b="1">
              <a:solidFill>
                <a:schemeClr val="dk1"/>
              </a:solidFill>
              <a:latin typeface="+mj-ea"/>
              <a:ea typeface="+mj-ea"/>
              <a:cs typeface="+mn-cs"/>
            </a:rPr>
            <a:t>Ⅰ-2</a:t>
          </a:r>
          <a:endParaRPr kumimoji="1" lang="en-US" altLang="ja-JP" sz="1200" b="1">
            <a:solidFill>
              <a:schemeClr val="dk1"/>
            </a:solidFill>
            <a:latin typeface="+mj-ea"/>
            <a:ea typeface="+mj-ea"/>
            <a:cs typeface="+mn-cs"/>
          </a:endParaRPr>
        </a:p>
        <a:p>
          <a:pPr marL="0" indent="0">
            <a:lnSpc>
              <a:spcPts val="1200"/>
            </a:lnSpc>
          </a:pPr>
          <a:r>
            <a:rPr kumimoji="1" lang="ja-JP" altLang="en-US" sz="1200">
              <a:solidFill>
                <a:schemeClr val="dk1"/>
              </a:solidFill>
              <a:latin typeface="+mn-lt"/>
              <a:ea typeface="+mn-ea"/>
              <a:cs typeface="+mn-cs"/>
            </a:rPr>
            <a:t>年金受給者の方は</a:t>
          </a:r>
          <a:endParaRPr kumimoji="1" lang="en-US" altLang="ja-JP" sz="1200">
            <a:solidFill>
              <a:schemeClr val="dk1"/>
            </a:solidFill>
            <a:latin typeface="+mn-lt"/>
            <a:ea typeface="+mn-ea"/>
            <a:cs typeface="+mn-cs"/>
          </a:endParaRPr>
        </a:p>
        <a:p>
          <a:pPr marL="0" indent="0">
            <a:lnSpc>
              <a:spcPts val="1100"/>
            </a:lnSpc>
          </a:pPr>
          <a:r>
            <a:rPr kumimoji="1" lang="ja-JP" altLang="en-US" sz="1200">
              <a:solidFill>
                <a:schemeClr val="dk1"/>
              </a:solidFill>
              <a:latin typeface="+mn-lt"/>
              <a:ea typeface="+mn-ea"/>
              <a:cs typeface="+mn-cs"/>
            </a:rPr>
            <a:t>別シートの「公的年金等の雑所得計算表」シートで、計算した所得を入力します。</a:t>
          </a:r>
        </a:p>
      </xdr:txBody>
    </xdr:sp>
    <xdr:clientData/>
  </xdr:twoCellAnchor>
  <xdr:twoCellAnchor>
    <xdr:from>
      <xdr:col>16</xdr:col>
      <xdr:colOff>89648</xdr:colOff>
      <xdr:row>36</xdr:row>
      <xdr:rowOff>114299</xdr:rowOff>
    </xdr:from>
    <xdr:to>
      <xdr:col>22</xdr:col>
      <xdr:colOff>1165412</xdr:colOff>
      <xdr:row>42</xdr:row>
      <xdr:rowOff>44823</xdr:rowOff>
    </xdr:to>
    <xdr:sp macro="" textlink="">
      <xdr:nvSpPr>
        <xdr:cNvPr id="21" name="テキスト ボックス 20"/>
        <xdr:cNvSpPr txBox="1"/>
      </xdr:nvSpPr>
      <xdr:spPr>
        <a:xfrm>
          <a:off x="9782736" y="8036858"/>
          <a:ext cx="5221941" cy="1185583"/>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nSpc>
              <a:spcPts val="1900"/>
            </a:lnSpc>
          </a:pPr>
          <a:r>
            <a:rPr kumimoji="1" lang="en-US" altLang="ja-JP" sz="1600" b="1">
              <a:solidFill>
                <a:schemeClr val="dk1"/>
              </a:solidFill>
              <a:latin typeface="+mj-ea"/>
              <a:ea typeface="+mj-ea"/>
              <a:cs typeface="+mn-cs"/>
            </a:rPr>
            <a:t>Ⅱ</a:t>
          </a:r>
        </a:p>
        <a:p>
          <a:pPr marL="0" indent="0">
            <a:lnSpc>
              <a:spcPts val="1500"/>
            </a:lnSpc>
          </a:pPr>
          <a:r>
            <a:rPr kumimoji="1" lang="ja-JP" altLang="en-US" sz="1200">
              <a:solidFill>
                <a:schemeClr val="dk1"/>
              </a:solidFill>
              <a:latin typeface="+mn-lt"/>
              <a:ea typeface="+mn-ea"/>
              <a:cs typeface="+mn-cs"/>
            </a:rPr>
            <a:t>・医療分</a:t>
          </a:r>
          <a:endParaRPr kumimoji="1" lang="en-US" altLang="ja-JP" sz="1200">
            <a:solidFill>
              <a:schemeClr val="dk1"/>
            </a:solidFill>
            <a:latin typeface="+mn-ea"/>
            <a:ea typeface="+mn-ea"/>
            <a:cs typeface="+mn-cs"/>
          </a:endParaRPr>
        </a:p>
        <a:p>
          <a:pPr marL="0" marR="0" indent="0" defTabSz="914400" eaLnBrk="1" fontAlgn="auto" latinLnBrk="0" hangingPunct="1">
            <a:lnSpc>
              <a:spcPts val="1500"/>
            </a:lnSpc>
            <a:spcBef>
              <a:spcPts val="0"/>
            </a:spcBef>
            <a:spcAft>
              <a:spcPts val="0"/>
            </a:spcAft>
            <a:buClrTx/>
            <a:buSzTx/>
            <a:buFontTx/>
            <a:buNone/>
            <a:tabLst/>
            <a:defRPr/>
          </a:pPr>
          <a:r>
            <a:rPr kumimoji="1" lang="ja-JP" altLang="en-US" sz="1200">
              <a:solidFill>
                <a:schemeClr val="dk1"/>
              </a:solidFill>
              <a:latin typeface="+mn-ea"/>
              <a:ea typeface="+mn-ea"/>
              <a:cs typeface="+mn-cs"/>
            </a:rPr>
            <a:t>・後期支援分　　　　　　　　　　　　　　　</a:t>
          </a:r>
          <a:r>
            <a:rPr kumimoji="1" lang="ja-JP" altLang="ja-JP" sz="1200">
              <a:solidFill>
                <a:schemeClr val="dk1"/>
              </a:solidFill>
              <a:latin typeface="+mn-lt"/>
              <a:ea typeface="+mn-ea"/>
              <a:cs typeface="+mn-cs"/>
            </a:rPr>
            <a:t>の保険税が、それぞれ表示されます。</a:t>
          </a:r>
          <a:endParaRPr kumimoji="1" lang="en-US" altLang="ja-JP" sz="1200">
            <a:solidFill>
              <a:schemeClr val="dk1"/>
            </a:solidFill>
            <a:latin typeface="+mn-lt"/>
            <a:ea typeface="+mn-ea"/>
            <a:cs typeface="+mn-cs"/>
          </a:endParaRPr>
        </a:p>
        <a:p>
          <a:pPr marL="0" indent="0">
            <a:lnSpc>
              <a:spcPts val="1400"/>
            </a:lnSpc>
          </a:pPr>
          <a:r>
            <a:rPr kumimoji="1" lang="ja-JP" altLang="en-US" sz="1200">
              <a:solidFill>
                <a:schemeClr val="dk1"/>
              </a:solidFill>
              <a:latin typeface="+mn-ea"/>
              <a:ea typeface="+mn-ea"/>
              <a:cs typeface="+mn-cs"/>
            </a:rPr>
            <a:t>・介護分（</a:t>
          </a:r>
          <a:r>
            <a:rPr kumimoji="1" lang="en-US" altLang="ja-JP" sz="1200">
              <a:solidFill>
                <a:schemeClr val="dk1"/>
              </a:solidFill>
              <a:latin typeface="+mn-ea"/>
              <a:ea typeface="+mn-ea"/>
              <a:cs typeface="+mn-cs"/>
            </a:rPr>
            <a:t>40</a:t>
          </a:r>
          <a:r>
            <a:rPr kumimoji="1" lang="ja-JP" altLang="en-US" sz="1200">
              <a:solidFill>
                <a:schemeClr val="dk1"/>
              </a:solidFill>
              <a:latin typeface="+mn-ea"/>
              <a:ea typeface="+mn-ea"/>
              <a:cs typeface="+mn-cs"/>
            </a:rPr>
            <a:t>歳以上</a:t>
          </a:r>
          <a:r>
            <a:rPr kumimoji="1" lang="en-US" altLang="ja-JP" sz="1200">
              <a:solidFill>
                <a:schemeClr val="dk1"/>
              </a:solidFill>
              <a:latin typeface="+mn-ea"/>
              <a:ea typeface="+mn-ea"/>
              <a:cs typeface="+mn-cs"/>
            </a:rPr>
            <a:t>65</a:t>
          </a:r>
          <a:r>
            <a:rPr kumimoji="1" lang="ja-JP" altLang="en-US" sz="1200">
              <a:solidFill>
                <a:schemeClr val="dk1"/>
              </a:solidFill>
              <a:latin typeface="+mn-ea"/>
              <a:ea typeface="+mn-ea"/>
              <a:cs typeface="+mn-cs"/>
            </a:rPr>
            <a:t>歳未満）</a:t>
          </a:r>
          <a:endParaRPr kumimoji="1" lang="en-US" altLang="ja-JP" sz="1200">
            <a:solidFill>
              <a:schemeClr val="dk1"/>
            </a:solidFill>
            <a:latin typeface="+mn-lt"/>
            <a:ea typeface="+mn-ea"/>
            <a:cs typeface="+mn-cs"/>
          </a:endParaRPr>
        </a:p>
      </xdr:txBody>
    </xdr:sp>
    <xdr:clientData/>
  </xdr:twoCellAnchor>
  <xdr:twoCellAnchor>
    <xdr:from>
      <xdr:col>5</xdr:col>
      <xdr:colOff>149679</xdr:colOff>
      <xdr:row>12</xdr:row>
      <xdr:rowOff>0</xdr:rowOff>
    </xdr:from>
    <xdr:to>
      <xdr:col>5</xdr:col>
      <xdr:colOff>149679</xdr:colOff>
      <xdr:row>14</xdr:row>
      <xdr:rowOff>81643</xdr:rowOff>
    </xdr:to>
    <xdr:cxnSp macro="">
      <xdr:nvCxnSpPr>
        <xdr:cNvPr id="30" name="直線矢印コネクタ 29"/>
        <xdr:cNvCxnSpPr/>
      </xdr:nvCxnSpPr>
      <xdr:spPr>
        <a:xfrm flipV="1">
          <a:off x="3292929" y="3007179"/>
          <a:ext cx="0" cy="3810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68036</xdr:colOff>
      <xdr:row>14</xdr:row>
      <xdr:rowOff>44904</xdr:rowOff>
    </xdr:from>
    <xdr:to>
      <xdr:col>22</xdr:col>
      <xdr:colOff>1069521</xdr:colOff>
      <xdr:row>18</xdr:row>
      <xdr:rowOff>102054</xdr:rowOff>
    </xdr:to>
    <xdr:sp macro="" textlink="">
      <xdr:nvSpPr>
        <xdr:cNvPr id="11" name="テキスト ボックス 10"/>
        <xdr:cNvSpPr txBox="1"/>
      </xdr:nvSpPr>
      <xdr:spPr>
        <a:xfrm>
          <a:off x="9797143" y="3936547"/>
          <a:ext cx="5138057" cy="968828"/>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900"/>
            </a:lnSpc>
          </a:pPr>
          <a:r>
            <a:rPr kumimoji="1" lang="en-US" altLang="ja-JP" sz="1600" b="1">
              <a:latin typeface="+mj-ea"/>
              <a:ea typeface="+mj-ea"/>
            </a:rPr>
            <a:t>Ⅰ-1</a:t>
          </a:r>
        </a:p>
        <a:p>
          <a:pPr>
            <a:lnSpc>
              <a:spcPts val="1400"/>
            </a:lnSpc>
          </a:pPr>
          <a:r>
            <a:rPr kumimoji="1" lang="ja-JP" altLang="en-US" sz="1200"/>
            <a:t>既に国保に加入している方及び新たに加入される方の年齢、所得を入力します。</a:t>
          </a:r>
          <a:endParaRPr kumimoji="1" lang="ja-JP" altLang="en-US" sz="1600"/>
        </a:p>
      </xdr:txBody>
    </xdr:sp>
    <xdr:clientData/>
  </xdr:twoCellAnchor>
  <xdr:twoCellAnchor>
    <xdr:from>
      <xdr:col>19</xdr:col>
      <xdr:colOff>201706</xdr:colOff>
      <xdr:row>37</xdr:row>
      <xdr:rowOff>56029</xdr:rowOff>
    </xdr:from>
    <xdr:to>
      <xdr:col>19</xdr:col>
      <xdr:colOff>392206</xdr:colOff>
      <xdr:row>40</xdr:row>
      <xdr:rowOff>156882</xdr:rowOff>
    </xdr:to>
    <xdr:sp macro="" textlink="">
      <xdr:nvSpPr>
        <xdr:cNvPr id="33" name="右中かっこ 32"/>
        <xdr:cNvSpPr/>
      </xdr:nvSpPr>
      <xdr:spPr>
        <a:xfrm>
          <a:off x="11945471" y="8258735"/>
          <a:ext cx="190500" cy="69476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xdr:col>
      <xdr:colOff>89647</xdr:colOff>
      <xdr:row>11</xdr:row>
      <xdr:rowOff>228921</xdr:rowOff>
    </xdr:from>
    <xdr:to>
      <xdr:col>4</xdr:col>
      <xdr:colOff>95250</xdr:colOff>
      <xdr:row>14</xdr:row>
      <xdr:rowOff>54428</xdr:rowOff>
    </xdr:to>
    <xdr:cxnSp macro="">
      <xdr:nvCxnSpPr>
        <xdr:cNvPr id="46" name="直線矢印コネクタ 45"/>
        <xdr:cNvCxnSpPr/>
      </xdr:nvCxnSpPr>
      <xdr:spPr>
        <a:xfrm flipH="1" flipV="1">
          <a:off x="2538933" y="2991171"/>
          <a:ext cx="5603" cy="369793"/>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68035</xdr:colOff>
      <xdr:row>14</xdr:row>
      <xdr:rowOff>68035</xdr:rowOff>
    </xdr:from>
    <xdr:to>
      <xdr:col>15</xdr:col>
      <xdr:colOff>707572</xdr:colOff>
      <xdr:row>14</xdr:row>
      <xdr:rowOff>68036</xdr:rowOff>
    </xdr:to>
    <xdr:cxnSp macro="">
      <xdr:nvCxnSpPr>
        <xdr:cNvPr id="18" name="直線矢印コネクタ 17"/>
        <xdr:cNvCxnSpPr/>
      </xdr:nvCxnSpPr>
      <xdr:spPr>
        <a:xfrm flipH="1" flipV="1">
          <a:off x="2517321" y="3959678"/>
          <a:ext cx="7170965" cy="1"/>
        </a:xfrm>
        <a:prstGeom prst="straightConnector1">
          <a:avLst/>
        </a:prstGeom>
        <a:ln w="28575">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104775</xdr:rowOff>
    </xdr:from>
    <xdr:to>
      <xdr:col>8</xdr:col>
      <xdr:colOff>476250</xdr:colOff>
      <xdr:row>33</xdr:row>
      <xdr:rowOff>38100</xdr:rowOff>
    </xdr:to>
    <xdr:pic>
      <xdr:nvPicPr>
        <xdr:cNvPr id="6679"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90575"/>
          <a:ext cx="5962650" cy="490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391638</xdr:colOff>
      <xdr:row>21</xdr:row>
      <xdr:rowOff>97143</xdr:rowOff>
    </xdr:from>
    <xdr:to>
      <xdr:col>13</xdr:col>
      <xdr:colOff>382113</xdr:colOff>
      <xdr:row>23</xdr:row>
      <xdr:rowOff>139165</xdr:rowOff>
    </xdr:to>
    <xdr:sp macro="" textlink="">
      <xdr:nvSpPr>
        <xdr:cNvPr id="3" name="角丸四角形 2"/>
        <xdr:cNvSpPr/>
      </xdr:nvSpPr>
      <xdr:spPr>
        <a:xfrm>
          <a:off x="7875567" y="3811893"/>
          <a:ext cx="1351189" cy="395808"/>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en-US" altLang="ja-JP" sz="2400" b="1">
              <a:solidFill>
                <a:srgbClr val="FF0000"/>
              </a:solidFill>
              <a:latin typeface="+mn-lt"/>
              <a:ea typeface="+mn-ea"/>
              <a:cs typeface="+mn-cs"/>
            </a:rPr>
            <a:t>A</a:t>
          </a:r>
          <a:endParaRPr kumimoji="1" lang="ja-JP" altLang="en-US" sz="2400" b="1">
            <a:solidFill>
              <a:srgbClr val="FF0000"/>
            </a:solidFill>
            <a:latin typeface="+mn-lt"/>
            <a:ea typeface="+mn-ea"/>
            <a:cs typeface="+mn-cs"/>
          </a:endParaRPr>
        </a:p>
      </xdr:txBody>
    </xdr:sp>
    <xdr:clientData/>
  </xdr:twoCellAnchor>
  <xdr:twoCellAnchor>
    <xdr:from>
      <xdr:col>15</xdr:col>
      <xdr:colOff>206069</xdr:colOff>
      <xdr:row>1</xdr:row>
      <xdr:rowOff>54642</xdr:rowOff>
    </xdr:from>
    <xdr:to>
      <xdr:col>15</xdr:col>
      <xdr:colOff>596237</xdr:colOff>
      <xdr:row>3</xdr:row>
      <xdr:rowOff>99467</xdr:rowOff>
    </xdr:to>
    <xdr:sp macro="" textlink="">
      <xdr:nvSpPr>
        <xdr:cNvPr id="10" name="円/楕円 9"/>
        <xdr:cNvSpPr/>
      </xdr:nvSpPr>
      <xdr:spPr>
        <a:xfrm>
          <a:off x="10411426" y="231535"/>
          <a:ext cx="390168" cy="398611"/>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353712</xdr:colOff>
      <xdr:row>13</xdr:row>
      <xdr:rowOff>125661</xdr:rowOff>
    </xdr:from>
    <xdr:to>
      <xdr:col>5</xdr:col>
      <xdr:colOff>145227</xdr:colOff>
      <xdr:row>16</xdr:row>
      <xdr:rowOff>116276</xdr:rowOff>
    </xdr:to>
    <xdr:sp macro="" textlink="">
      <xdr:nvSpPr>
        <xdr:cNvPr id="16" name="角丸四角形 15"/>
        <xdr:cNvSpPr/>
      </xdr:nvSpPr>
      <xdr:spPr>
        <a:xfrm>
          <a:off x="2394783" y="2425268"/>
          <a:ext cx="1152230" cy="521294"/>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800" b="1">
              <a:solidFill>
                <a:srgbClr val="FF0000"/>
              </a:solidFill>
            </a:rPr>
            <a:t>A</a:t>
          </a:r>
          <a:endParaRPr kumimoji="1" lang="ja-JP" altLang="en-US" sz="2800" b="1">
            <a:solidFill>
              <a:srgbClr val="FF0000"/>
            </a:solidFill>
          </a:endParaRPr>
        </a:p>
      </xdr:txBody>
    </xdr:sp>
    <xdr:clientData/>
  </xdr:twoCellAnchor>
  <xdr:twoCellAnchor>
    <xdr:from>
      <xdr:col>4</xdr:col>
      <xdr:colOff>650961</xdr:colOff>
      <xdr:row>5</xdr:row>
      <xdr:rowOff>168672</xdr:rowOff>
    </xdr:from>
    <xdr:to>
      <xdr:col>6</xdr:col>
      <xdr:colOff>585763</xdr:colOff>
      <xdr:row>8</xdr:row>
      <xdr:rowOff>36603</xdr:rowOff>
    </xdr:to>
    <xdr:sp macro="" textlink="">
      <xdr:nvSpPr>
        <xdr:cNvPr id="17" name="円/楕円 16"/>
        <xdr:cNvSpPr/>
      </xdr:nvSpPr>
      <xdr:spPr>
        <a:xfrm>
          <a:off x="3372390" y="1053136"/>
          <a:ext cx="1295516" cy="398610"/>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9</xdr:col>
      <xdr:colOff>358590</xdr:colOff>
      <xdr:row>49</xdr:row>
      <xdr:rowOff>145675</xdr:rowOff>
    </xdr:from>
    <xdr:to>
      <xdr:col>17</xdr:col>
      <xdr:colOff>190501</xdr:colOff>
      <xdr:row>57</xdr:row>
      <xdr:rowOff>56030</xdr:rowOff>
    </xdr:to>
    <xdr:sp macro="" textlink="">
      <xdr:nvSpPr>
        <xdr:cNvPr id="20" name="メモ 19"/>
        <xdr:cNvSpPr/>
      </xdr:nvSpPr>
      <xdr:spPr>
        <a:xfrm>
          <a:off x="6510619" y="8381999"/>
          <a:ext cx="5300382" cy="1255060"/>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確定申告</a:t>
          </a:r>
          <a:r>
            <a:rPr lang="en-US" altLang="ja-JP" sz="1400" b="0" i="0" u="none" strike="noStrike" baseline="0">
              <a:solidFill>
                <a:srgbClr val="800080"/>
              </a:solidFill>
              <a:latin typeface="HGP創英角ｺﾞｼｯｸUB"/>
              <a:ea typeface="HGP創英角ｺﾞｼｯｸUB"/>
            </a:rPr>
            <a:t>A</a:t>
          </a:r>
          <a:r>
            <a:rPr lang="ja-JP" altLang="en-US" sz="1400" b="0" i="0" u="none" strike="noStrike" baseline="0">
              <a:solidFill>
                <a:srgbClr val="800080"/>
              </a:solidFill>
              <a:latin typeface="HGP創英角ｺﾞｼｯｸUB"/>
              <a:ea typeface="HGP創英角ｺﾞｼｯｸUB"/>
            </a:rPr>
            <a:t>表で申告された方</a:t>
          </a:r>
          <a:r>
            <a:rPr lang="en-US" altLang="ja-JP" sz="1400" b="0" i="0" u="none" strike="noStrike" baseline="0">
              <a:solidFill>
                <a:srgbClr val="800080"/>
              </a:solidFill>
              <a:latin typeface="HGP創英角ｺﾞｼｯｸUB"/>
              <a:ea typeface="HGP創英角ｺﾞｼｯｸUB"/>
            </a:rPr>
            <a:t>】</a:t>
          </a:r>
        </a:p>
        <a:p>
          <a:pPr algn="l" rtl="0">
            <a:defRPr sz="1000"/>
          </a:pPr>
          <a:r>
            <a:rPr lang="ja-JP" altLang="en-US" sz="1400" b="0" i="0" u="none" strike="noStrike" baseline="0">
              <a:solidFill>
                <a:srgbClr val="800080"/>
              </a:solidFill>
              <a:latin typeface="ＭＳ Ｐゴシック"/>
              <a:ea typeface="ＭＳ Ｐゴシック"/>
            </a:rPr>
            <a:t>申告する所得が、</a:t>
          </a:r>
          <a:endParaRPr lang="ja-JP" altLang="en-US" sz="1400" b="0" i="0" u="none" strike="noStrike" baseline="0">
            <a:solidFill>
              <a:srgbClr val="800080"/>
            </a:solidFill>
            <a:latin typeface="Calibri"/>
          </a:endParaRPr>
        </a:p>
        <a:p>
          <a:pPr algn="l" rtl="0">
            <a:lnSpc>
              <a:spcPts val="1700"/>
            </a:lnSpc>
            <a:defRPr sz="1000"/>
          </a:pPr>
          <a:r>
            <a:rPr lang="ja-JP" altLang="en-US" sz="1400" b="0" i="0" u="none" strike="noStrike" baseline="0">
              <a:solidFill>
                <a:srgbClr val="800080"/>
              </a:solidFill>
              <a:latin typeface="ＭＳ Ｐゴシック"/>
              <a:ea typeface="ＭＳ Ｐゴシック"/>
            </a:rPr>
            <a:t>給与所得、雑所得、総合課税の配当所得、一時所得のみ</a:t>
          </a:r>
          <a:endParaRPr lang="ja-JP" altLang="en-US" sz="1400" b="0" i="0" u="none" strike="noStrike" baseline="0">
            <a:solidFill>
              <a:srgbClr val="800080"/>
            </a:solidFill>
            <a:latin typeface="Calibri"/>
          </a:endParaRPr>
        </a:p>
        <a:p>
          <a:pPr algn="l" rtl="0">
            <a:lnSpc>
              <a:spcPts val="1600"/>
            </a:lnSpc>
            <a:defRPr sz="1000"/>
          </a:pPr>
          <a:endParaRPr lang="ja-JP" altLang="en-US" sz="1400" b="0" i="0" u="none" strike="noStrike" baseline="0">
            <a:solidFill>
              <a:srgbClr val="800080"/>
            </a:solidFill>
            <a:latin typeface="Calibri"/>
          </a:endParaRPr>
        </a:p>
        <a:p>
          <a:pPr algn="l" rtl="0">
            <a:lnSpc>
              <a:spcPts val="1600"/>
            </a:lnSpc>
            <a:defRPr sz="1000"/>
          </a:pPr>
          <a:endParaRPr lang="ja-JP" altLang="en-US" sz="1400" b="0" i="0" u="none" strike="noStrike" baseline="0">
            <a:solidFill>
              <a:srgbClr val="800080"/>
            </a:solidFill>
            <a:latin typeface="Calibri"/>
          </a:endParaRPr>
        </a:p>
      </xdr:txBody>
    </xdr:sp>
    <xdr:clientData/>
  </xdr:twoCellAnchor>
  <xdr:twoCellAnchor>
    <xdr:from>
      <xdr:col>18</xdr:col>
      <xdr:colOff>280147</xdr:colOff>
      <xdr:row>49</xdr:row>
      <xdr:rowOff>100852</xdr:rowOff>
    </xdr:from>
    <xdr:to>
      <xdr:col>26</xdr:col>
      <xdr:colOff>112059</xdr:colOff>
      <xdr:row>57</xdr:row>
      <xdr:rowOff>78442</xdr:rowOff>
    </xdr:to>
    <xdr:sp macro="" textlink="">
      <xdr:nvSpPr>
        <xdr:cNvPr id="21" name="メモ 20"/>
        <xdr:cNvSpPr/>
      </xdr:nvSpPr>
      <xdr:spPr>
        <a:xfrm>
          <a:off x="12584206" y="8337176"/>
          <a:ext cx="5300382" cy="1322295"/>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確定申告</a:t>
          </a:r>
          <a:r>
            <a:rPr lang="en-US" altLang="ja-JP" sz="1400" b="0" i="0" u="none" strike="noStrike" baseline="0">
              <a:solidFill>
                <a:srgbClr val="800080"/>
              </a:solidFill>
              <a:latin typeface="HGP創英角ｺﾞｼｯｸUB"/>
              <a:ea typeface="HGP創英角ｺﾞｼｯｸUB"/>
            </a:rPr>
            <a:t>B</a:t>
          </a:r>
          <a:r>
            <a:rPr lang="ja-JP" altLang="en-US" sz="1400" b="0" i="0" u="none" strike="noStrike" baseline="0">
              <a:solidFill>
                <a:srgbClr val="800080"/>
              </a:solidFill>
              <a:latin typeface="HGP創英角ｺﾞｼｯｸUB"/>
              <a:ea typeface="HGP創英角ｺﾞｼｯｸUB"/>
            </a:rPr>
            <a:t>表で申告された方</a:t>
          </a:r>
          <a:r>
            <a:rPr lang="en-US" altLang="ja-JP" sz="1400" b="0" i="0" u="none" strike="noStrike" baseline="0">
              <a:solidFill>
                <a:srgbClr val="800080"/>
              </a:solidFill>
              <a:latin typeface="HGP創英角ｺﾞｼｯｸUB"/>
              <a:ea typeface="HGP創英角ｺﾞｼｯｸUB"/>
            </a:rPr>
            <a:t>】</a:t>
          </a:r>
        </a:p>
        <a:p>
          <a:pPr algn="l" rtl="0">
            <a:defRPr sz="1000"/>
          </a:pPr>
          <a:endParaRPr lang="en-US" altLang="ja-JP" sz="1400" b="0" i="0" u="none" strike="noStrike" baseline="0">
            <a:solidFill>
              <a:srgbClr val="800080"/>
            </a:solidFill>
            <a:latin typeface="Calibri"/>
          </a:endParaRPr>
        </a:p>
        <a:p>
          <a:pPr algn="l" rtl="0">
            <a:defRPr sz="1000"/>
          </a:pPr>
          <a:r>
            <a:rPr lang="ja-JP" altLang="en-US" sz="1400" b="0" i="0" u="none" strike="noStrike" baseline="0">
              <a:solidFill>
                <a:srgbClr val="800080"/>
              </a:solidFill>
              <a:latin typeface="ＭＳ Ｐゴシック"/>
              <a:ea typeface="ＭＳ Ｐゴシック"/>
            </a:rPr>
            <a:t>分離課税で申告された方は、</a:t>
          </a:r>
          <a:endParaRPr lang="ja-JP" altLang="en-US" sz="1400" b="0" i="0" u="none" strike="noStrike" baseline="0">
            <a:solidFill>
              <a:srgbClr val="800080"/>
            </a:solidFill>
            <a:latin typeface="Calibri"/>
          </a:endParaRPr>
        </a:p>
        <a:p>
          <a:pPr algn="l" rtl="0">
            <a:defRPr sz="1000"/>
          </a:pPr>
          <a:r>
            <a:rPr lang="ja-JP" altLang="en-US" sz="1400" b="0" i="0" u="none" strike="noStrike" baseline="0">
              <a:solidFill>
                <a:srgbClr val="800080"/>
              </a:solidFill>
              <a:latin typeface="ＭＳ Ｐゴシック"/>
              <a:ea typeface="ＭＳ Ｐゴシック"/>
            </a:rPr>
            <a:t>上記</a:t>
          </a:r>
          <a:r>
            <a:rPr lang="en-US" altLang="ja-JP" sz="1400" b="1" i="0" u="none" strike="noStrike" baseline="0">
              <a:solidFill>
                <a:srgbClr val="800080"/>
              </a:solidFill>
              <a:latin typeface="ＭＳ Ｐゴシック"/>
              <a:ea typeface="ＭＳ Ｐゴシック"/>
            </a:rPr>
            <a:t>A</a:t>
          </a:r>
          <a:r>
            <a:rPr lang="ja-JP" altLang="en-US" sz="1400" b="0" i="0" u="none" strike="noStrike" baseline="0">
              <a:solidFill>
                <a:srgbClr val="800080"/>
              </a:solidFill>
              <a:latin typeface="ＭＳ Ｐゴシック"/>
              <a:ea typeface="ＭＳ Ｐゴシック"/>
            </a:rPr>
            <a:t>の金額に、分離課税の所得金額を加算した額</a:t>
          </a:r>
          <a:endParaRPr lang="ja-JP" altLang="en-US" sz="1400" b="0" i="0" u="none" strike="noStrike" baseline="0">
            <a:solidFill>
              <a:srgbClr val="800080"/>
            </a:solidFill>
            <a:latin typeface="Calibri"/>
          </a:endParaRPr>
        </a:p>
        <a:p>
          <a:pPr algn="l" rtl="0">
            <a:lnSpc>
              <a:spcPts val="1600"/>
            </a:lnSpc>
            <a:defRPr sz="1000"/>
          </a:pPr>
          <a:endParaRPr lang="ja-JP" altLang="en-US" sz="1400" b="0" i="0" u="none" strike="noStrike" baseline="0">
            <a:solidFill>
              <a:srgbClr val="800080"/>
            </a:solidFill>
            <a:latin typeface="Calibri"/>
          </a:endParaRPr>
        </a:p>
      </xdr:txBody>
    </xdr:sp>
    <xdr:clientData/>
  </xdr:twoCellAnchor>
  <xdr:twoCellAnchor>
    <xdr:from>
      <xdr:col>27</xdr:col>
      <xdr:colOff>493059</xdr:colOff>
      <xdr:row>49</xdr:row>
      <xdr:rowOff>100852</xdr:rowOff>
    </xdr:from>
    <xdr:to>
      <xdr:col>35</xdr:col>
      <xdr:colOff>324970</xdr:colOff>
      <xdr:row>57</xdr:row>
      <xdr:rowOff>67235</xdr:rowOff>
    </xdr:to>
    <xdr:sp macro="" textlink="">
      <xdr:nvSpPr>
        <xdr:cNvPr id="22" name="メモ 21"/>
        <xdr:cNvSpPr/>
      </xdr:nvSpPr>
      <xdr:spPr>
        <a:xfrm>
          <a:off x="18949147" y="8337176"/>
          <a:ext cx="5300382" cy="1311088"/>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lnSpc>
              <a:spcPts val="1700"/>
            </a:lnSpc>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分離課税の申告された方</a:t>
          </a:r>
          <a:r>
            <a:rPr lang="en-US" altLang="ja-JP" sz="1400" b="0" i="0" u="none" strike="noStrike" baseline="0">
              <a:solidFill>
                <a:srgbClr val="800080"/>
              </a:solidFill>
              <a:latin typeface="HGP創英角ｺﾞｼｯｸUB"/>
              <a:ea typeface="HGP創英角ｺﾞｼｯｸUB"/>
            </a:rPr>
            <a:t>】</a:t>
          </a:r>
        </a:p>
        <a:p>
          <a:pPr algn="l" rtl="0">
            <a:lnSpc>
              <a:spcPts val="1700"/>
            </a:lnSpc>
            <a:defRPr sz="1000"/>
          </a:pPr>
          <a:endParaRPr lang="en-US" altLang="ja-JP" sz="1400" b="0" i="0" u="none" strike="noStrike" baseline="0">
            <a:solidFill>
              <a:srgbClr val="800080"/>
            </a:solidFill>
            <a:latin typeface="HGP創英角ｺﾞｼｯｸUB"/>
            <a:ea typeface="HGP創英角ｺﾞｼｯｸUB"/>
          </a:endParaRPr>
        </a:p>
        <a:p>
          <a:pPr algn="l" rtl="0">
            <a:lnSpc>
              <a:spcPts val="1700"/>
            </a:lnSpc>
            <a:defRPr sz="1000"/>
          </a:pPr>
          <a:r>
            <a:rPr lang="en-US" altLang="ja-JP" sz="1400" b="0" i="0" u="none" strike="noStrike" baseline="0">
              <a:solidFill>
                <a:srgbClr val="800080"/>
              </a:solidFill>
              <a:latin typeface="ＭＳ Ｐゴシック"/>
              <a:ea typeface="ＭＳ Ｐゴシック"/>
            </a:rPr>
            <a:t>(59)</a:t>
          </a:r>
          <a:r>
            <a:rPr lang="ja-JP" altLang="en-US" sz="1400" b="0" i="0" u="none" strike="noStrike" baseline="0">
              <a:solidFill>
                <a:srgbClr val="800080"/>
              </a:solidFill>
              <a:latin typeface="ＭＳ Ｐゴシック"/>
              <a:ea typeface="ＭＳ Ｐゴシック"/>
            </a:rPr>
            <a:t>～</a:t>
          </a:r>
          <a:r>
            <a:rPr lang="en-US" altLang="ja-JP" sz="1400" b="0" i="0" u="none" strike="noStrike" baseline="0">
              <a:solidFill>
                <a:srgbClr val="800080"/>
              </a:solidFill>
              <a:latin typeface="ＭＳ Ｐゴシック"/>
              <a:ea typeface="ＭＳ Ｐゴシック"/>
            </a:rPr>
            <a:t>(68)</a:t>
          </a:r>
          <a:r>
            <a:rPr lang="ja-JP" altLang="en-US" sz="1400" b="0" i="0" u="none" strike="noStrike" baseline="0">
              <a:solidFill>
                <a:srgbClr val="800080"/>
              </a:solidFill>
              <a:latin typeface="ＭＳ Ｐゴシック"/>
              <a:ea typeface="ＭＳ Ｐゴシック"/>
            </a:rPr>
            <a:t>の合算額　</a:t>
          </a:r>
          <a:r>
            <a:rPr lang="en-US" altLang="ja-JP" sz="1400" b="1" i="0" u="none" strike="noStrike" baseline="0">
              <a:solidFill>
                <a:srgbClr val="800080"/>
              </a:solidFill>
              <a:latin typeface="ＭＳ Ｐゴシック"/>
              <a:ea typeface="ＭＳ Ｐゴシック"/>
            </a:rPr>
            <a:t>A</a:t>
          </a:r>
          <a:r>
            <a:rPr lang="ja-JP" altLang="en-US" sz="1400" b="0" i="0" u="none" strike="noStrike" baseline="0">
              <a:solidFill>
                <a:srgbClr val="800080"/>
              </a:solidFill>
              <a:latin typeface="ＭＳ Ｐゴシック"/>
              <a:ea typeface="ＭＳ Ｐゴシック"/>
            </a:rPr>
            <a:t>　　－　　</a:t>
          </a:r>
          <a:r>
            <a:rPr lang="en-US" altLang="ja-JP" sz="1400" b="0" i="0" u="none" strike="noStrike" baseline="0">
              <a:solidFill>
                <a:srgbClr val="800080"/>
              </a:solidFill>
              <a:latin typeface="ＭＳ Ｐゴシック"/>
              <a:ea typeface="ＭＳ Ｐゴシック"/>
            </a:rPr>
            <a:t>(87)</a:t>
          </a:r>
          <a:r>
            <a:rPr lang="ja-JP" altLang="en-US" sz="1400" b="0" i="0" u="none" strike="noStrike" baseline="0">
              <a:solidFill>
                <a:srgbClr val="800080"/>
              </a:solidFill>
              <a:latin typeface="ＭＳ Ｐゴシック"/>
              <a:ea typeface="ＭＳ Ｐゴシック"/>
            </a:rPr>
            <a:t>，</a:t>
          </a:r>
          <a:r>
            <a:rPr lang="en-US" altLang="ja-JP" sz="1400" b="0" i="0" u="none" strike="noStrike" baseline="0">
              <a:solidFill>
                <a:srgbClr val="800080"/>
              </a:solidFill>
              <a:latin typeface="ＭＳ Ｐゴシック"/>
              <a:ea typeface="ＭＳ Ｐゴシック"/>
            </a:rPr>
            <a:t>(89)</a:t>
          </a:r>
          <a:r>
            <a:rPr lang="ja-JP" altLang="en-US" sz="1400" b="0" i="0" u="none" strike="noStrike" baseline="0">
              <a:solidFill>
                <a:srgbClr val="800080"/>
              </a:solidFill>
              <a:latin typeface="ＭＳ Ｐゴシック"/>
              <a:ea typeface="ＭＳ Ｐゴシック"/>
            </a:rPr>
            <a:t>，</a:t>
          </a:r>
          <a:r>
            <a:rPr lang="en-US" altLang="ja-JP" sz="1400" b="0" i="0" u="none" strike="noStrike" baseline="0">
              <a:solidFill>
                <a:srgbClr val="800080"/>
              </a:solidFill>
              <a:latin typeface="ＭＳ Ｐゴシック"/>
              <a:ea typeface="ＭＳ Ｐゴシック"/>
            </a:rPr>
            <a:t>(90)</a:t>
          </a:r>
          <a:r>
            <a:rPr lang="ja-JP" altLang="en-US" sz="1400" b="0" i="0" u="none" strike="noStrike" baseline="0">
              <a:solidFill>
                <a:srgbClr val="800080"/>
              </a:solidFill>
              <a:latin typeface="ＭＳ Ｐゴシック"/>
              <a:ea typeface="ＭＳ Ｐゴシック"/>
            </a:rPr>
            <a:t>の損失額　　</a:t>
          </a:r>
          <a:r>
            <a:rPr lang="en-US" altLang="ja-JP" sz="1400" b="1" i="0" u="none" strike="noStrike" baseline="0">
              <a:solidFill>
                <a:srgbClr val="800080"/>
              </a:solidFill>
              <a:latin typeface="ＭＳ Ｐゴシック"/>
              <a:ea typeface="ＭＳ Ｐゴシック"/>
            </a:rPr>
            <a:t>A’</a:t>
          </a:r>
        </a:p>
        <a:p>
          <a:pPr algn="l" rtl="0">
            <a:defRPr sz="1000"/>
          </a:pPr>
          <a:endParaRPr lang="en-US" altLang="ja-JP" sz="1400" b="0" i="0" u="none" strike="noStrike" baseline="0">
            <a:solidFill>
              <a:srgbClr val="800080"/>
            </a:solidFill>
            <a:latin typeface="ＭＳ Ｐゴシック"/>
            <a:ea typeface="ＭＳ Ｐゴシック"/>
          </a:endParaRPr>
        </a:p>
        <a:p>
          <a:pPr algn="l" rtl="0">
            <a:lnSpc>
              <a:spcPts val="1400"/>
            </a:lnSpc>
            <a:defRPr sz="1000"/>
          </a:pPr>
          <a:endParaRPr lang="en-US" altLang="ja-JP" sz="1400" b="0" i="0" u="none" strike="noStrike" baseline="0">
            <a:solidFill>
              <a:srgbClr val="800080"/>
            </a:solidFill>
            <a:latin typeface="ＭＳ Ｐゴシック"/>
            <a:ea typeface="ＭＳ Ｐゴシック"/>
          </a:endParaRPr>
        </a:p>
      </xdr:txBody>
    </xdr:sp>
    <xdr:clientData/>
  </xdr:twoCellAnchor>
  <xdr:twoCellAnchor>
    <xdr:from>
      <xdr:col>0</xdr:col>
      <xdr:colOff>403412</xdr:colOff>
      <xdr:row>50</xdr:row>
      <xdr:rowOff>11206</xdr:rowOff>
    </xdr:from>
    <xdr:to>
      <xdr:col>8</xdr:col>
      <xdr:colOff>235323</xdr:colOff>
      <xdr:row>57</xdr:row>
      <xdr:rowOff>1</xdr:rowOff>
    </xdr:to>
    <xdr:sp macro="" textlink="">
      <xdr:nvSpPr>
        <xdr:cNvPr id="23" name="メモ 22"/>
        <xdr:cNvSpPr/>
      </xdr:nvSpPr>
      <xdr:spPr>
        <a:xfrm>
          <a:off x="403412" y="8415618"/>
          <a:ext cx="5300382" cy="1165412"/>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源泉徴収票</a:t>
          </a:r>
          <a:r>
            <a:rPr lang="en-US" altLang="ja-JP" sz="1400" b="0" i="0" u="none" strike="noStrike" baseline="0">
              <a:solidFill>
                <a:srgbClr val="800080"/>
              </a:solidFill>
              <a:latin typeface="HGP創英角ｺﾞｼｯｸUB"/>
              <a:ea typeface="HGP創英角ｺﾞｼｯｸUB"/>
            </a:rPr>
            <a:t>】</a:t>
          </a:r>
        </a:p>
        <a:p>
          <a:pPr algn="l" rtl="0">
            <a:defRPr sz="1000"/>
          </a:pPr>
          <a:endParaRPr lang="en-US" altLang="ja-JP" sz="1400" b="0" i="0" u="none" strike="noStrike" baseline="0">
            <a:solidFill>
              <a:srgbClr val="800080"/>
            </a:solidFill>
            <a:latin typeface="Calibri"/>
          </a:endParaRPr>
        </a:p>
        <a:p>
          <a:pPr algn="l" rtl="0">
            <a:defRPr sz="1000"/>
          </a:pPr>
          <a:r>
            <a:rPr lang="ja-JP" altLang="en-US" sz="1400" b="0" i="0" u="none" strike="noStrike" baseline="0">
              <a:solidFill>
                <a:srgbClr val="800080"/>
              </a:solidFill>
              <a:latin typeface="ＭＳ Ｐゴシック"/>
              <a:ea typeface="ＭＳ Ｐゴシック"/>
            </a:rPr>
            <a:t>給与所得のみ</a:t>
          </a:r>
          <a:endParaRPr lang="ja-JP" altLang="en-US" sz="1400" b="0" i="0" u="none" strike="noStrike" baseline="0">
            <a:solidFill>
              <a:srgbClr val="800080"/>
            </a:solidFill>
            <a:latin typeface="Calibri"/>
          </a:endParaRPr>
        </a:p>
        <a:p>
          <a:pPr algn="l" rtl="0">
            <a:defRPr sz="1000"/>
          </a:pPr>
          <a:endParaRPr lang="ja-JP" altLang="en-US" sz="1400" b="0" i="0" u="none" strike="noStrike" baseline="0">
            <a:solidFill>
              <a:srgbClr val="800080"/>
            </a:solidFill>
            <a:latin typeface="Calibri"/>
          </a:endParaRPr>
        </a:p>
        <a:p>
          <a:pPr algn="l" rtl="0">
            <a:defRPr sz="1000"/>
          </a:pPr>
          <a:endParaRPr lang="ja-JP" altLang="en-US" sz="1400" b="0" i="0" u="none" strike="noStrike" baseline="0">
            <a:solidFill>
              <a:srgbClr val="800080"/>
            </a:solidFill>
            <a:latin typeface="Calibri"/>
          </a:endParaRPr>
        </a:p>
      </xdr:txBody>
    </xdr:sp>
    <xdr:clientData/>
  </xdr:twoCellAnchor>
  <xdr:twoCellAnchor editAs="oneCell">
    <xdr:from>
      <xdr:col>8</xdr:col>
      <xdr:colOff>666750</xdr:colOff>
      <xdr:row>0</xdr:row>
      <xdr:rowOff>13607</xdr:rowOff>
    </xdr:from>
    <xdr:to>
      <xdr:col>17</xdr:col>
      <xdr:colOff>629250</xdr:colOff>
      <xdr:row>48</xdr:row>
      <xdr:rowOff>94178</xdr:rowOff>
    </xdr:to>
    <xdr:pic>
      <xdr:nvPicPr>
        <xdr:cNvPr id="2" name="図 1"/>
        <xdr:cNvPicPr>
          <a:picLocks noChangeAspect="1"/>
        </xdr:cNvPicPr>
      </xdr:nvPicPr>
      <xdr:blipFill>
        <a:blip xmlns:r="http://schemas.openxmlformats.org/officeDocument/2006/relationships" r:embed="rId2"/>
        <a:stretch>
          <a:fillRect/>
        </a:stretch>
      </xdr:blipFill>
      <xdr:spPr>
        <a:xfrm>
          <a:off x="6109607" y="13607"/>
          <a:ext cx="6085714" cy="8571428"/>
        </a:xfrm>
        <a:prstGeom prst="rect">
          <a:avLst/>
        </a:prstGeom>
      </xdr:spPr>
    </xdr:pic>
    <xdr:clientData/>
  </xdr:twoCellAnchor>
  <xdr:twoCellAnchor>
    <xdr:from>
      <xdr:col>15</xdr:col>
      <xdr:colOff>231321</xdr:colOff>
      <xdr:row>0</xdr:row>
      <xdr:rowOff>108857</xdr:rowOff>
    </xdr:from>
    <xdr:to>
      <xdr:col>15</xdr:col>
      <xdr:colOff>616016</xdr:colOff>
      <xdr:row>2</xdr:row>
      <xdr:rowOff>156905</xdr:rowOff>
    </xdr:to>
    <xdr:sp macro="" textlink="">
      <xdr:nvSpPr>
        <xdr:cNvPr id="27" name="円/楕円 26"/>
        <xdr:cNvSpPr/>
      </xdr:nvSpPr>
      <xdr:spPr bwMode="auto">
        <a:xfrm>
          <a:off x="10436678" y="108857"/>
          <a:ext cx="384695" cy="401834"/>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367392</xdr:colOff>
      <xdr:row>27</xdr:row>
      <xdr:rowOff>54428</xdr:rowOff>
    </xdr:from>
    <xdr:to>
      <xdr:col>13</xdr:col>
      <xdr:colOff>357219</xdr:colOff>
      <xdr:row>29</xdr:row>
      <xdr:rowOff>35137</xdr:rowOff>
    </xdr:to>
    <xdr:sp macro="" textlink="">
      <xdr:nvSpPr>
        <xdr:cNvPr id="28" name="角丸四角形 27"/>
        <xdr:cNvSpPr/>
      </xdr:nvSpPr>
      <xdr:spPr bwMode="auto">
        <a:xfrm>
          <a:off x="7851321" y="4830535"/>
          <a:ext cx="1350541" cy="33449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solidFill>
                <a:srgbClr val="FF0000"/>
              </a:solidFill>
            </a:rPr>
            <a:t>A</a:t>
          </a:r>
          <a:endParaRPr kumimoji="1" lang="ja-JP" altLang="en-US" sz="1800" b="1">
            <a:solidFill>
              <a:srgbClr val="FF0000"/>
            </a:solidFill>
          </a:endParaRPr>
        </a:p>
      </xdr:txBody>
    </xdr:sp>
    <xdr:clientData/>
  </xdr:twoCellAnchor>
  <xdr:twoCellAnchor editAs="oneCell">
    <xdr:from>
      <xdr:col>27</xdr:col>
      <xdr:colOff>0</xdr:colOff>
      <xdr:row>0</xdr:row>
      <xdr:rowOff>0</xdr:rowOff>
    </xdr:from>
    <xdr:to>
      <xdr:col>35</xdr:col>
      <xdr:colOff>623810</xdr:colOff>
      <xdr:row>47</xdr:row>
      <xdr:rowOff>9845</xdr:rowOff>
    </xdr:to>
    <xdr:pic>
      <xdr:nvPicPr>
        <xdr:cNvPr id="5" name="図 4"/>
        <xdr:cNvPicPr>
          <a:picLocks noChangeAspect="1"/>
        </xdr:cNvPicPr>
      </xdr:nvPicPr>
      <xdr:blipFill>
        <a:blip xmlns:r="http://schemas.openxmlformats.org/officeDocument/2006/relationships" r:embed="rId3"/>
        <a:stretch>
          <a:fillRect/>
        </a:stretch>
      </xdr:blipFill>
      <xdr:spPr>
        <a:xfrm>
          <a:off x="18369643" y="0"/>
          <a:ext cx="6066667" cy="8323809"/>
        </a:xfrm>
        <a:prstGeom prst="rect">
          <a:avLst/>
        </a:prstGeom>
      </xdr:spPr>
    </xdr:pic>
    <xdr:clientData/>
  </xdr:twoCellAnchor>
  <xdr:twoCellAnchor>
    <xdr:from>
      <xdr:col>32</xdr:col>
      <xdr:colOff>421820</xdr:colOff>
      <xdr:row>0</xdr:row>
      <xdr:rowOff>54428</xdr:rowOff>
    </xdr:from>
    <xdr:to>
      <xdr:col>33</xdr:col>
      <xdr:colOff>639534</xdr:colOff>
      <xdr:row>2</xdr:row>
      <xdr:rowOff>175292</xdr:rowOff>
    </xdr:to>
    <xdr:sp macro="" textlink="">
      <xdr:nvSpPr>
        <xdr:cNvPr id="31" name="円/楕円 30"/>
        <xdr:cNvSpPr/>
      </xdr:nvSpPr>
      <xdr:spPr>
        <a:xfrm>
          <a:off x="22193249" y="54428"/>
          <a:ext cx="898071" cy="47465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32</xdr:col>
      <xdr:colOff>0</xdr:colOff>
      <xdr:row>20</xdr:row>
      <xdr:rowOff>136071</xdr:rowOff>
    </xdr:from>
    <xdr:to>
      <xdr:col>35</xdr:col>
      <xdr:colOff>441978</xdr:colOff>
      <xdr:row>25</xdr:row>
      <xdr:rowOff>82075</xdr:rowOff>
    </xdr:to>
    <xdr:sp macro="" textlink="">
      <xdr:nvSpPr>
        <xdr:cNvPr id="32" name="角丸四角形 31"/>
        <xdr:cNvSpPr/>
      </xdr:nvSpPr>
      <xdr:spPr>
        <a:xfrm>
          <a:off x="21771429" y="3673928"/>
          <a:ext cx="2483049" cy="830468"/>
        </a:xfrm>
        <a:prstGeom prst="roundRect">
          <a:avLst>
            <a:gd name="adj" fmla="val 6016"/>
          </a:avLst>
        </a:prstGeom>
        <a:noFill/>
        <a:ln w="57150">
          <a:solidFill>
            <a:srgbClr val="7030A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2400" b="1" i="0" u="none" strike="noStrike" baseline="0">
              <a:solidFill>
                <a:srgbClr val="800080"/>
              </a:solidFill>
              <a:latin typeface="Calibri"/>
            </a:rPr>
            <a:t>－</a:t>
          </a:r>
          <a:r>
            <a:rPr lang="en-US" altLang="ja-JP" sz="2400" b="1" i="0" u="none" strike="noStrike" baseline="0">
              <a:solidFill>
                <a:srgbClr val="800080"/>
              </a:solidFill>
              <a:latin typeface="Calibri"/>
            </a:rPr>
            <a:t>A</a:t>
          </a:r>
          <a:r>
            <a:rPr lang="ja-JP" altLang="en-US" sz="2400" b="1" i="0" u="none" strike="noStrike" baseline="0">
              <a:solidFill>
                <a:srgbClr val="800080"/>
              </a:solidFill>
              <a:latin typeface="Calibri"/>
            </a:rPr>
            <a:t>’</a:t>
          </a:r>
          <a:endParaRPr lang="en-US" altLang="ja-JP" sz="1000" b="1" i="0" u="none" strike="noStrike" baseline="0">
            <a:solidFill>
              <a:srgbClr val="800080"/>
            </a:solidFill>
            <a:latin typeface="Calibri"/>
          </a:endParaRPr>
        </a:p>
        <a:p>
          <a:pPr algn="ctr" rtl="0">
            <a:defRPr sz="1000"/>
          </a:pPr>
          <a:r>
            <a:rPr lang="ja-JP" altLang="en-US" sz="1000" b="1" i="0" u="none" strike="noStrike" baseline="0">
              <a:solidFill>
                <a:srgbClr val="800080"/>
              </a:solidFill>
              <a:latin typeface="+mn-ea"/>
              <a:ea typeface="+mn-ea"/>
            </a:rPr>
            <a:t>（</a:t>
          </a:r>
          <a:r>
            <a:rPr lang="en-US" altLang="ja-JP" sz="1000" b="1" i="0" u="none" strike="noStrike" baseline="0">
              <a:solidFill>
                <a:srgbClr val="800080"/>
              </a:solidFill>
              <a:latin typeface="+mn-ea"/>
              <a:ea typeface="+mn-ea"/>
            </a:rPr>
            <a:t>(87)</a:t>
          </a:r>
          <a:r>
            <a:rPr lang="ja-JP" altLang="en-US" sz="1000" b="1" i="0" u="none" strike="noStrike" baseline="0">
              <a:solidFill>
                <a:srgbClr val="800080"/>
              </a:solidFill>
              <a:latin typeface="+mn-ea"/>
              <a:ea typeface="+mn-ea"/>
            </a:rPr>
            <a:t>、</a:t>
          </a:r>
          <a:r>
            <a:rPr lang="en-US" altLang="ja-JP" sz="1000" b="1" i="0" u="none" strike="noStrike" baseline="0">
              <a:solidFill>
                <a:srgbClr val="800080"/>
              </a:solidFill>
              <a:latin typeface="+mn-ea"/>
              <a:ea typeface="+mn-ea"/>
            </a:rPr>
            <a:t>(89)</a:t>
          </a:r>
          <a:r>
            <a:rPr lang="ja-JP" altLang="en-US" sz="1000" b="1" i="0" u="none" strike="noStrike" baseline="0">
              <a:solidFill>
                <a:srgbClr val="800080"/>
              </a:solidFill>
              <a:latin typeface="+mn-ea"/>
              <a:ea typeface="+mn-ea"/>
            </a:rPr>
            <a:t>、</a:t>
          </a:r>
          <a:r>
            <a:rPr lang="en-US" altLang="ja-JP" sz="1000" b="1" i="0" u="none" strike="noStrike" baseline="0">
              <a:solidFill>
                <a:srgbClr val="800080"/>
              </a:solidFill>
              <a:latin typeface="+mn-ea"/>
              <a:ea typeface="+mn-ea"/>
            </a:rPr>
            <a:t>(90)</a:t>
          </a:r>
          <a:r>
            <a:rPr lang="ja-JP" altLang="en-US" sz="1000" b="1" i="0" u="none" strike="noStrike" baseline="0">
              <a:solidFill>
                <a:srgbClr val="800080"/>
              </a:solidFill>
              <a:latin typeface="+mn-ea"/>
              <a:ea typeface="+mn-ea"/>
            </a:rPr>
            <a:t>が控除できる部分）</a:t>
          </a:r>
          <a:endParaRPr lang="en-US" altLang="ja-JP" sz="1000" b="1" i="0" u="none" strike="noStrike" baseline="0">
            <a:solidFill>
              <a:srgbClr val="800080"/>
            </a:solidFill>
            <a:latin typeface="+mn-ea"/>
            <a:ea typeface="+mn-ea"/>
          </a:endParaRPr>
        </a:p>
      </xdr:txBody>
    </xdr:sp>
    <xdr:clientData/>
  </xdr:twoCellAnchor>
  <xdr:twoCellAnchor>
    <xdr:from>
      <xdr:col>27</xdr:col>
      <xdr:colOff>476250</xdr:colOff>
      <xdr:row>22</xdr:row>
      <xdr:rowOff>101203</xdr:rowOff>
    </xdr:from>
    <xdr:to>
      <xdr:col>31</xdr:col>
      <xdr:colOff>294904</xdr:colOff>
      <xdr:row>33</xdr:row>
      <xdr:rowOff>47625</xdr:rowOff>
    </xdr:to>
    <xdr:sp macro="" textlink="">
      <xdr:nvSpPr>
        <xdr:cNvPr id="33" name="角丸四角形 32"/>
        <xdr:cNvSpPr/>
      </xdr:nvSpPr>
      <xdr:spPr>
        <a:xfrm>
          <a:off x="18960703" y="3899297"/>
          <a:ext cx="2557092" cy="1845469"/>
        </a:xfrm>
        <a:prstGeom prst="roundRect">
          <a:avLst>
            <a:gd name="adj" fmla="val 601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800" b="1">
              <a:solidFill>
                <a:srgbClr val="FF0000"/>
              </a:solidFill>
            </a:rPr>
            <a:t>A</a:t>
          </a:r>
          <a:endParaRPr kumimoji="1" lang="ja-JP" altLang="en-US" sz="2800" b="1">
            <a:solidFill>
              <a:srgbClr val="FF0000"/>
            </a:solidFill>
          </a:endParaRPr>
        </a:p>
      </xdr:txBody>
    </xdr:sp>
    <xdr:clientData/>
  </xdr:twoCellAnchor>
  <xdr:twoCellAnchor editAs="oneCell">
    <xdr:from>
      <xdr:col>18</xdr:col>
      <xdr:colOff>0</xdr:colOff>
      <xdr:row>0</xdr:row>
      <xdr:rowOff>0</xdr:rowOff>
    </xdr:from>
    <xdr:to>
      <xdr:col>26</xdr:col>
      <xdr:colOff>557143</xdr:colOff>
      <xdr:row>47</xdr:row>
      <xdr:rowOff>171750</xdr:rowOff>
    </xdr:to>
    <xdr:pic>
      <xdr:nvPicPr>
        <xdr:cNvPr id="6" name="図 5"/>
        <xdr:cNvPicPr>
          <a:picLocks noChangeAspect="1"/>
        </xdr:cNvPicPr>
      </xdr:nvPicPr>
      <xdr:blipFill>
        <a:blip xmlns:r="http://schemas.openxmlformats.org/officeDocument/2006/relationships" r:embed="rId4"/>
        <a:stretch>
          <a:fillRect/>
        </a:stretch>
      </xdr:blipFill>
      <xdr:spPr>
        <a:xfrm>
          <a:off x="12246429" y="0"/>
          <a:ext cx="6000000" cy="8485714"/>
        </a:xfrm>
        <a:prstGeom prst="rect">
          <a:avLst/>
        </a:prstGeom>
      </xdr:spPr>
    </xdr:pic>
    <xdr:clientData/>
  </xdr:twoCellAnchor>
  <xdr:twoCellAnchor>
    <xdr:from>
      <xdr:col>20</xdr:col>
      <xdr:colOff>258536</xdr:colOff>
      <xdr:row>29</xdr:row>
      <xdr:rowOff>68035</xdr:rowOff>
    </xdr:from>
    <xdr:to>
      <xdr:col>22</xdr:col>
      <xdr:colOff>252615</xdr:colOff>
      <xdr:row>31</xdr:row>
      <xdr:rowOff>48744</xdr:rowOff>
    </xdr:to>
    <xdr:sp macro="" textlink="">
      <xdr:nvSpPr>
        <xdr:cNvPr id="37" name="角丸四角形 36"/>
        <xdr:cNvSpPr/>
      </xdr:nvSpPr>
      <xdr:spPr bwMode="auto">
        <a:xfrm>
          <a:off x="13865679" y="5197928"/>
          <a:ext cx="1354793" cy="33449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solidFill>
                <a:srgbClr val="FF0000"/>
              </a:solidFill>
            </a:rPr>
            <a:t>A</a:t>
          </a:r>
          <a:endParaRPr kumimoji="1" lang="ja-JP" altLang="en-US" sz="1800" b="1">
            <a:solidFill>
              <a:srgbClr val="FF0000"/>
            </a:solidFill>
          </a:endParaRPr>
        </a:p>
      </xdr:txBody>
    </xdr:sp>
    <xdr:clientData/>
  </xdr:twoCellAnchor>
  <xdr:twoCellAnchor>
    <xdr:from>
      <xdr:col>24</xdr:col>
      <xdr:colOff>326572</xdr:colOff>
      <xdr:row>0</xdr:row>
      <xdr:rowOff>40821</xdr:rowOff>
    </xdr:from>
    <xdr:to>
      <xdr:col>25</xdr:col>
      <xdr:colOff>30908</xdr:colOff>
      <xdr:row>2</xdr:row>
      <xdr:rowOff>88869</xdr:rowOff>
    </xdr:to>
    <xdr:sp macro="" textlink="">
      <xdr:nvSpPr>
        <xdr:cNvPr id="38" name="円/楕円 37"/>
        <xdr:cNvSpPr/>
      </xdr:nvSpPr>
      <xdr:spPr bwMode="auto">
        <a:xfrm>
          <a:off x="16655143" y="40821"/>
          <a:ext cx="384694" cy="401834"/>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52"/>
  <sheetViews>
    <sheetView tabSelected="1" view="pageBreakPreview" zoomScaleNormal="70" zoomScaleSheetLayoutView="100" workbookViewId="0">
      <selection activeCell="E8" sqref="E8"/>
    </sheetView>
  </sheetViews>
  <sheetFormatPr defaultRowHeight="13.5"/>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0" style="1" customWidth="1"/>
    <col min="10" max="10" width="3.5" style="1" customWidth="1"/>
    <col min="11" max="11" width="6.875" style="1" customWidth="1"/>
    <col min="12" max="12" width="9" style="1"/>
    <col min="13" max="13" width="6.75" style="1" customWidth="1"/>
    <col min="14" max="14" width="2.875" style="1" customWidth="1"/>
    <col min="15" max="15" width="4.125" style="1" customWidth="1"/>
    <col min="16" max="19" width="9" style="1"/>
    <col min="20" max="20" width="13.375" style="1" customWidth="1"/>
    <col min="21" max="22" width="9" style="1"/>
    <col min="23" max="23" width="13.625" style="1" customWidth="1"/>
    <col min="24" max="24" width="6.75" style="1" customWidth="1"/>
    <col min="25" max="25" width="3" style="1" customWidth="1"/>
    <col min="26" max="30" width="9" style="1"/>
    <col min="31" max="31" width="10.625" style="1" customWidth="1"/>
    <col min="32" max="33" width="9" style="1"/>
    <col min="34" max="34" width="2.625" style="1" customWidth="1"/>
    <col min="35" max="16384" width="9" style="1"/>
  </cols>
  <sheetData>
    <row r="1" spans="2:23" ht="31.5" customHeight="1">
      <c r="H1" s="62" t="s">
        <v>63</v>
      </c>
      <c r="I1" s="2"/>
      <c r="J1" s="2"/>
      <c r="K1" s="2"/>
      <c r="L1" s="2"/>
      <c r="M1" s="2"/>
      <c r="N1" s="2"/>
      <c r="O1" s="2"/>
      <c r="W1" s="40" t="s">
        <v>26</v>
      </c>
    </row>
    <row r="2" spans="2:23" ht="11.25" customHeight="1">
      <c r="H2" s="2"/>
      <c r="I2" s="2"/>
      <c r="J2" s="2"/>
      <c r="K2" s="2"/>
      <c r="L2" s="2"/>
      <c r="M2" s="2"/>
      <c r="N2" s="2"/>
      <c r="O2" s="2"/>
      <c r="W2" s="40"/>
    </row>
    <row r="3" spans="2:23" ht="18" customHeight="1">
      <c r="C3" s="90" t="s">
        <v>46</v>
      </c>
      <c r="D3" s="91"/>
      <c r="E3" s="91"/>
      <c r="F3" s="91"/>
      <c r="G3" s="91"/>
      <c r="H3" s="92"/>
      <c r="I3" s="92"/>
      <c r="J3" s="92"/>
      <c r="K3" s="92"/>
      <c r="L3" s="2"/>
      <c r="M3" s="2"/>
      <c r="N3" s="2"/>
      <c r="O3" s="2"/>
      <c r="W3" s="40"/>
    </row>
    <row r="4" spans="2:23" ht="18" customHeight="1">
      <c r="C4" s="93" t="s">
        <v>62</v>
      </c>
      <c r="D4" s="46"/>
      <c r="E4" s="46"/>
      <c r="F4" s="46"/>
      <c r="G4" s="46"/>
      <c r="H4" s="46"/>
      <c r="I4" s="46"/>
      <c r="J4" s="46"/>
      <c r="K4" s="91"/>
    </row>
    <row r="5" spans="2:23" ht="10.5" customHeight="1">
      <c r="C5" s="35"/>
    </row>
    <row r="6" spans="2:23" ht="30" customHeight="1">
      <c r="C6" s="125" t="s">
        <v>45</v>
      </c>
      <c r="D6" s="126"/>
      <c r="E6" s="109" t="s">
        <v>0</v>
      </c>
      <c r="F6" s="117" t="s">
        <v>1</v>
      </c>
      <c r="G6" s="118"/>
      <c r="H6" s="118"/>
      <c r="I6" s="125" t="s">
        <v>54</v>
      </c>
      <c r="J6" s="130"/>
    </row>
    <row r="7" spans="2:23" ht="62.25" customHeight="1" thickBot="1">
      <c r="C7" s="114" t="s">
        <v>52</v>
      </c>
      <c r="D7" s="115"/>
      <c r="E7" s="116"/>
      <c r="F7" s="127" t="s">
        <v>51</v>
      </c>
      <c r="G7" s="128"/>
      <c r="H7" s="128"/>
      <c r="I7" s="128"/>
      <c r="J7" s="129"/>
      <c r="K7" s="76"/>
    </row>
    <row r="8" spans="2:23" ht="18.75" customHeight="1">
      <c r="C8" s="16" t="s">
        <v>27</v>
      </c>
      <c r="D8" s="11"/>
      <c r="E8" s="48"/>
      <c r="F8" s="122"/>
      <c r="G8" s="122"/>
      <c r="H8" s="56" t="s">
        <v>38</v>
      </c>
      <c r="I8" s="96">
        <f>IF(F8&gt;430000,F8-430000,0)</f>
        <v>0</v>
      </c>
      <c r="J8" s="60" t="s">
        <v>38</v>
      </c>
    </row>
    <row r="9" spans="2:23" ht="18.75" customHeight="1">
      <c r="C9" s="16" t="s">
        <v>28</v>
      </c>
      <c r="D9" s="11"/>
      <c r="E9" s="49"/>
      <c r="F9" s="119"/>
      <c r="G9" s="119"/>
      <c r="H9" s="57" t="s">
        <v>38</v>
      </c>
      <c r="I9" s="96">
        <f>IF(F9&gt;430000,F9-430000,0)</f>
        <v>0</v>
      </c>
      <c r="J9" s="60" t="s">
        <v>38</v>
      </c>
    </row>
    <row r="10" spans="2:23" ht="18.75" customHeight="1">
      <c r="C10" s="16" t="s">
        <v>29</v>
      </c>
      <c r="D10" s="12"/>
      <c r="E10" s="49"/>
      <c r="F10" s="119"/>
      <c r="G10" s="119"/>
      <c r="H10" s="57" t="s">
        <v>38</v>
      </c>
      <c r="I10" s="96">
        <f>IF(F10&gt;430000,F10-430000,0)</f>
        <v>0</v>
      </c>
      <c r="J10" s="60" t="s">
        <v>38</v>
      </c>
    </row>
    <row r="11" spans="2:23" ht="18.75" customHeight="1">
      <c r="C11" s="16" t="s">
        <v>30</v>
      </c>
      <c r="D11" s="11"/>
      <c r="E11" s="49"/>
      <c r="F11" s="123"/>
      <c r="G11" s="123"/>
      <c r="H11" s="58" t="s">
        <v>38</v>
      </c>
      <c r="I11" s="96">
        <f>IF(F11&gt;430000,F11-430000,0)</f>
        <v>0</v>
      </c>
      <c r="J11" s="60" t="s">
        <v>38</v>
      </c>
    </row>
    <row r="12" spans="2:23" ht="18.75" customHeight="1" thickBot="1">
      <c r="C12" s="16" t="s">
        <v>31</v>
      </c>
      <c r="D12" s="11"/>
      <c r="E12" s="50"/>
      <c r="F12" s="124"/>
      <c r="G12" s="124"/>
      <c r="H12" s="59" t="s">
        <v>38</v>
      </c>
      <c r="I12" s="96">
        <f>IF(F12&gt;430000,F12-430000,0)</f>
        <v>0</v>
      </c>
      <c r="J12" s="60" t="s">
        <v>38</v>
      </c>
    </row>
    <row r="13" spans="2:23" ht="18" customHeight="1">
      <c r="B13" s="32"/>
      <c r="C13" s="33" t="s">
        <v>5</v>
      </c>
      <c r="D13" s="34"/>
      <c r="E13" s="84" t="s">
        <v>42</v>
      </c>
      <c r="F13" s="131">
        <f>SUM(F8:G12)</f>
        <v>0</v>
      </c>
      <c r="G13" s="132"/>
      <c r="H13" s="88" t="s">
        <v>38</v>
      </c>
      <c r="I13" s="86">
        <f>SUM(I8:I12)</f>
        <v>0</v>
      </c>
      <c r="J13" s="75" t="s">
        <v>38</v>
      </c>
    </row>
    <row r="14" spans="2:23" ht="12" customHeight="1">
      <c r="H14" s="87" t="s">
        <v>41</v>
      </c>
    </row>
    <row r="15" spans="2:23" s="4" customFormat="1" ht="18.75" customHeight="1">
      <c r="B15" s="14" t="s">
        <v>2</v>
      </c>
      <c r="D15" s="6"/>
      <c r="E15" s="5"/>
      <c r="F15" s="6"/>
    </row>
    <row r="16" spans="2:23" s="4" customFormat="1" ht="19.5" customHeight="1">
      <c r="B16" s="3" t="s">
        <v>3</v>
      </c>
      <c r="D16" s="95">
        <f>$I$13</f>
        <v>0</v>
      </c>
      <c r="E16" s="7" t="s">
        <v>6</v>
      </c>
      <c r="F16" s="68">
        <v>7.5</v>
      </c>
      <c r="G16" s="13" t="s">
        <v>7</v>
      </c>
      <c r="H16" s="7" t="s">
        <v>8</v>
      </c>
      <c r="I16" s="55">
        <f>+ROUNDDOWN(D16*F16,-2)/100</f>
        <v>0</v>
      </c>
      <c r="J16" s="15"/>
      <c r="K16" s="4" t="s">
        <v>15</v>
      </c>
    </row>
    <row r="17" spans="2:13" s="4" customFormat="1" ht="12" customHeight="1">
      <c r="D17" s="13"/>
      <c r="E17" s="7"/>
      <c r="F17" s="13"/>
      <c r="G17" s="13"/>
      <c r="H17" s="13"/>
      <c r="I17" s="13"/>
      <c r="J17" s="13"/>
    </row>
    <row r="18" spans="2:13" s="4" customFormat="1" ht="21.75" customHeight="1">
      <c r="B18" s="3" t="s">
        <v>4</v>
      </c>
      <c r="D18" s="54">
        <v>19400</v>
      </c>
      <c r="E18" s="7" t="s">
        <v>6</v>
      </c>
      <c r="F18" s="13">
        <f>COUNTA(E8:E12)</f>
        <v>0</v>
      </c>
      <c r="G18" s="13" t="s">
        <v>11</v>
      </c>
      <c r="H18" s="7" t="s">
        <v>8</v>
      </c>
      <c r="I18" s="54">
        <f>+D18*F18</f>
        <v>0</v>
      </c>
      <c r="J18" s="15"/>
      <c r="K18" s="81" t="s">
        <v>16</v>
      </c>
    </row>
    <row r="19" spans="2:13" s="4" customFormat="1" ht="12" customHeight="1">
      <c r="D19" s="15"/>
      <c r="E19" s="7"/>
      <c r="F19" s="13"/>
      <c r="G19" s="13"/>
      <c r="H19" s="13"/>
      <c r="I19" s="15"/>
      <c r="J19" s="13"/>
    </row>
    <row r="20" spans="2:13" s="4" customFormat="1" ht="18" customHeight="1">
      <c r="B20" s="3" t="s">
        <v>9</v>
      </c>
      <c r="D20" s="54">
        <v>26000</v>
      </c>
      <c r="E20" s="7" t="s">
        <v>10</v>
      </c>
      <c r="F20" s="13">
        <v>1</v>
      </c>
      <c r="G20" s="13" t="s">
        <v>12</v>
      </c>
      <c r="H20" s="7" t="s">
        <v>8</v>
      </c>
      <c r="I20" s="54">
        <f>+D20*F20</f>
        <v>26000</v>
      </c>
      <c r="J20" s="15"/>
      <c r="K20" s="83" t="s">
        <v>17</v>
      </c>
    </row>
    <row r="21" spans="2:13" s="4" customFormat="1">
      <c r="D21" s="13"/>
      <c r="E21" s="13"/>
      <c r="F21" s="13"/>
      <c r="G21" s="13"/>
      <c r="H21" s="13"/>
      <c r="I21" s="13"/>
      <c r="J21" s="13"/>
    </row>
    <row r="22" spans="2:13" s="4" customFormat="1" ht="21" customHeight="1">
      <c r="D22" s="13"/>
      <c r="E22" s="120" t="s">
        <v>18</v>
      </c>
      <c r="F22" s="120"/>
      <c r="G22" s="120"/>
      <c r="H22" s="7" t="s">
        <v>8</v>
      </c>
      <c r="I22" s="54">
        <f>SUM(I16,I18,I20)</f>
        <v>26000</v>
      </c>
      <c r="J22" s="52" t="s">
        <v>58</v>
      </c>
    </row>
    <row r="23" spans="2:13" s="4" customFormat="1" ht="6.75" customHeight="1" thickBot="1">
      <c r="H23" s="8"/>
    </row>
    <row r="24" spans="2:13" s="4" customFormat="1" ht="23.25" customHeight="1" thickTop="1" thickBot="1">
      <c r="H24" s="8" t="s">
        <v>13</v>
      </c>
      <c r="I24" s="47">
        <f>ROUNDDOWN(IF(I22&gt;=650000,650000,ROUNDDOWN(I22,-2)),-2)</f>
        <v>26000</v>
      </c>
      <c r="J24" s="43" t="s">
        <v>35</v>
      </c>
      <c r="K24" s="39"/>
      <c r="M24" s="41"/>
    </row>
    <row r="25" spans="2:13" s="4" customFormat="1" ht="5.25" customHeight="1" thickTop="1">
      <c r="B25" s="9"/>
      <c r="C25" s="9"/>
      <c r="D25" s="9"/>
      <c r="E25" s="9"/>
      <c r="F25" s="9"/>
      <c r="G25" s="121"/>
      <c r="H25" s="121"/>
      <c r="I25" s="121"/>
      <c r="J25" s="10"/>
      <c r="K25" s="9"/>
    </row>
    <row r="26" spans="2:13" s="4" customFormat="1" ht="9.75" customHeight="1"/>
    <row r="27" spans="2:13" s="4" customFormat="1" ht="29.25" customHeight="1">
      <c r="B27" s="14" t="s">
        <v>23</v>
      </c>
      <c r="D27" s="6"/>
      <c r="E27" s="5"/>
    </row>
    <row r="28" spans="2:13" s="4" customFormat="1" ht="19.5" customHeight="1">
      <c r="B28" s="3" t="s">
        <v>3</v>
      </c>
      <c r="D28" s="95">
        <f>$I$13</f>
        <v>0</v>
      </c>
      <c r="E28" s="7" t="s">
        <v>6</v>
      </c>
      <c r="F28" s="68">
        <v>2.4300000000000002</v>
      </c>
      <c r="G28" s="13" t="s">
        <v>7</v>
      </c>
      <c r="H28" s="7" t="s">
        <v>8</v>
      </c>
      <c r="I28" s="55">
        <f>+ROUNDDOWN(D28*F28,-2)/100</f>
        <v>0</v>
      </c>
      <c r="J28" s="15"/>
      <c r="K28" s="8" t="s">
        <v>19</v>
      </c>
    </row>
    <row r="29" spans="2:13" s="4" customFormat="1" ht="12" customHeight="1">
      <c r="D29" s="13"/>
      <c r="E29" s="7"/>
      <c r="F29" s="13"/>
      <c r="G29" s="13"/>
      <c r="H29" s="13"/>
      <c r="I29" s="13"/>
      <c r="J29" s="13"/>
      <c r="K29" s="8"/>
    </row>
    <row r="30" spans="2:13" s="4" customFormat="1" ht="22.5" customHeight="1">
      <c r="B30" s="3" t="s">
        <v>4</v>
      </c>
      <c r="D30" s="54">
        <v>10700</v>
      </c>
      <c r="E30" s="7" t="s">
        <v>6</v>
      </c>
      <c r="F30" s="13">
        <f>+F18</f>
        <v>0</v>
      </c>
      <c r="G30" s="13" t="s">
        <v>11</v>
      </c>
      <c r="H30" s="7" t="s">
        <v>8</v>
      </c>
      <c r="I30" s="54">
        <f>+D30*F30</f>
        <v>0</v>
      </c>
      <c r="J30" s="15"/>
      <c r="K30" s="82" t="s">
        <v>20</v>
      </c>
    </row>
    <row r="31" spans="2:13" s="4" customFormat="1" ht="12" customHeight="1">
      <c r="D31" s="15"/>
      <c r="E31" s="13"/>
      <c r="F31" s="13"/>
      <c r="G31" s="13"/>
      <c r="H31" s="13"/>
      <c r="I31" s="15"/>
      <c r="J31" s="13"/>
    </row>
    <row r="32" spans="2:13" s="4" customFormat="1" ht="22.5" customHeight="1">
      <c r="D32" s="13"/>
      <c r="E32" s="13"/>
      <c r="G32" s="29" t="s">
        <v>24</v>
      </c>
      <c r="H32" s="7" t="s">
        <v>8</v>
      </c>
      <c r="I32" s="54">
        <f>+I28+I30</f>
        <v>0</v>
      </c>
      <c r="J32" s="52" t="s">
        <v>66</v>
      </c>
    </row>
    <row r="33" spans="2:13" s="4" customFormat="1" ht="8.25" customHeight="1" thickBot="1">
      <c r="F33" s="8"/>
      <c r="H33" s="8"/>
      <c r="I33" s="13"/>
      <c r="J33" s="13"/>
    </row>
    <row r="34" spans="2:13" s="4" customFormat="1" ht="23.25" customHeight="1" thickTop="1" thickBot="1">
      <c r="H34" s="8" t="s">
        <v>13</v>
      </c>
      <c r="I34" s="47">
        <f>ROUNDDOWN(IF(I32&gt;=240000,240000,ROUNDDOWN(I32,-2)),-2)</f>
        <v>0</v>
      </c>
      <c r="J34" s="43" t="s">
        <v>37</v>
      </c>
      <c r="K34" s="39"/>
      <c r="M34" s="41"/>
    </row>
    <row r="35" spans="2:13" s="4" customFormat="1" ht="6.75" customHeight="1" thickTop="1">
      <c r="B35" s="9"/>
      <c r="C35" s="9"/>
      <c r="D35" s="9"/>
      <c r="E35" s="9"/>
      <c r="F35" s="9"/>
      <c r="G35" s="121"/>
      <c r="H35" s="121"/>
      <c r="I35" s="121"/>
      <c r="J35" s="10"/>
      <c r="K35" s="9"/>
    </row>
    <row r="36" spans="2:13" s="4" customFormat="1" ht="27" customHeight="1">
      <c r="B36" s="14" t="s">
        <v>14</v>
      </c>
      <c r="D36" s="6"/>
      <c r="E36" s="5"/>
      <c r="F36" s="3"/>
    </row>
    <row r="37" spans="2:13" s="4" customFormat="1" ht="21.75" customHeight="1">
      <c r="B37" s="3" t="s">
        <v>3</v>
      </c>
      <c r="D37" s="55">
        <f>IF(AND(E8&gt;=40,E8&lt;65),I8,0)+IF(AND(E9&gt;=40,E9&lt;65),I9,0)+IF(AND(E10&gt;=40,E10&lt;65),I10,0)+IF(AND(E11&gt;=40,E11&lt;65),I11,0)+IF(AND(E12&gt;=40,E12&lt;65),I12,0)</f>
        <v>0</v>
      </c>
      <c r="E37" s="7" t="s">
        <v>6</v>
      </c>
      <c r="F37" s="68">
        <v>2.33</v>
      </c>
      <c r="G37" s="13" t="s">
        <v>7</v>
      </c>
      <c r="H37" s="7" t="s">
        <v>8</v>
      </c>
      <c r="I37" s="55">
        <f>+ROUNDDOWN(D37*F37,-2)/100</f>
        <v>0</v>
      </c>
      <c r="J37" s="30"/>
      <c r="K37" s="8" t="s">
        <v>21</v>
      </c>
    </row>
    <row r="38" spans="2:13" s="4" customFormat="1" ht="12" customHeight="1">
      <c r="D38" s="13"/>
      <c r="E38" s="7"/>
      <c r="F38" s="13"/>
      <c r="G38" s="13"/>
      <c r="H38" s="13"/>
      <c r="I38" s="13"/>
      <c r="J38" s="13"/>
      <c r="K38" s="8"/>
    </row>
    <row r="39" spans="2:13" s="4" customFormat="1" ht="21.75" customHeight="1">
      <c r="B39" s="3" t="s">
        <v>4</v>
      </c>
      <c r="D39" s="54">
        <v>13800</v>
      </c>
      <c r="E39" s="7" t="s">
        <v>6</v>
      </c>
      <c r="F39" s="13">
        <f>SUMPRODUCT((E8:E12&gt;39)*(E8:E12&lt;65))</f>
        <v>0</v>
      </c>
      <c r="G39" s="13" t="s">
        <v>11</v>
      </c>
      <c r="H39" s="7" t="s">
        <v>8</v>
      </c>
      <c r="I39" s="54">
        <f>ROUNDDOWN(D39*F39,0)</f>
        <v>0</v>
      </c>
      <c r="J39" s="30"/>
      <c r="K39" s="82" t="s">
        <v>22</v>
      </c>
    </row>
    <row r="40" spans="2:13" s="4" customFormat="1" ht="12" customHeight="1">
      <c r="D40" s="15"/>
      <c r="E40" s="13"/>
      <c r="F40" s="13"/>
      <c r="G40" s="13"/>
      <c r="H40" s="13"/>
      <c r="I40" s="15"/>
      <c r="J40" s="13"/>
    </row>
    <row r="41" spans="2:13" ht="21.75" customHeight="1">
      <c r="B41" s="4"/>
      <c r="C41" s="4"/>
      <c r="D41" s="13"/>
      <c r="E41" s="13"/>
      <c r="G41" s="29" t="s">
        <v>25</v>
      </c>
      <c r="H41" s="7" t="s">
        <v>8</v>
      </c>
      <c r="I41" s="54">
        <f>+I37+I39</f>
        <v>0</v>
      </c>
      <c r="J41" s="52" t="s">
        <v>53</v>
      </c>
    </row>
    <row r="42" spans="2:13" ht="7.5" customHeight="1" thickBot="1">
      <c r="B42" s="4"/>
      <c r="C42" s="4"/>
      <c r="D42" s="4"/>
      <c r="E42" s="4"/>
      <c r="F42" s="8"/>
      <c r="G42" s="4"/>
      <c r="H42" s="8"/>
      <c r="I42" s="13"/>
      <c r="J42" s="13"/>
      <c r="K42" s="4"/>
    </row>
    <row r="43" spans="2:13" ht="21.75" customHeight="1" thickTop="1" thickBot="1">
      <c r="B43" s="4"/>
      <c r="C43" s="4"/>
      <c r="D43" s="4"/>
      <c r="E43" s="4"/>
      <c r="F43" s="4"/>
      <c r="G43" s="4"/>
      <c r="H43" s="8" t="s">
        <v>13</v>
      </c>
      <c r="I43" s="47">
        <f>ROUNDDOWN(IF(I41&gt;=170000,170000,ROUNDDOWN(I41,-2)),-2)</f>
        <v>0</v>
      </c>
      <c r="J43" s="43" t="s">
        <v>36</v>
      </c>
      <c r="K43" s="39"/>
      <c r="M43" s="42"/>
    </row>
    <row r="44" spans="2:13" ht="6.75" customHeight="1" thickTop="1">
      <c r="B44" s="9"/>
      <c r="C44" s="9"/>
      <c r="D44" s="9"/>
      <c r="E44" s="9"/>
      <c r="F44" s="9"/>
      <c r="G44" s="121"/>
      <c r="H44" s="121"/>
      <c r="I44" s="121"/>
      <c r="J44" s="10"/>
      <c r="K44" s="9"/>
    </row>
    <row r="45" spans="2:13" ht="9" customHeight="1"/>
    <row r="46" spans="2:13" ht="8.25" customHeight="1">
      <c r="B46" s="17"/>
      <c r="C46" s="18"/>
      <c r="D46" s="18"/>
      <c r="E46" s="18"/>
      <c r="F46" s="18"/>
      <c r="G46" s="18"/>
      <c r="H46" s="18"/>
      <c r="I46" s="18"/>
      <c r="J46" s="18"/>
      <c r="K46" s="18"/>
      <c r="L46" s="19"/>
    </row>
    <row r="47" spans="2:13" ht="18" customHeight="1" thickBot="1">
      <c r="B47" s="20" t="s">
        <v>33</v>
      </c>
      <c r="C47" s="21"/>
      <c r="D47" s="22"/>
      <c r="E47" s="21"/>
      <c r="F47" s="21"/>
      <c r="G47" s="21"/>
      <c r="H47" s="21"/>
      <c r="I47" s="21"/>
      <c r="J47" s="21"/>
      <c r="K47" s="21"/>
      <c r="L47" s="23"/>
    </row>
    <row r="48" spans="2:13" ht="26.25" customHeight="1" thickBot="1">
      <c r="B48" s="20" t="s">
        <v>64</v>
      </c>
      <c r="C48" s="21"/>
      <c r="D48" s="110"/>
      <c r="E48" s="110"/>
      <c r="F48" s="111"/>
      <c r="G48" s="44" t="s">
        <v>32</v>
      </c>
      <c r="H48" s="25" t="s">
        <v>8</v>
      </c>
      <c r="I48" s="100">
        <f>SUM(I24,I34,I43)</f>
        <v>26000</v>
      </c>
      <c r="J48" s="31"/>
      <c r="K48" s="24"/>
      <c r="L48" s="23"/>
    </row>
    <row r="49" spans="2:12" ht="10.5" customHeight="1">
      <c r="B49" s="112" t="s">
        <v>34</v>
      </c>
      <c r="C49" s="113"/>
      <c r="D49" s="113"/>
      <c r="E49" s="113"/>
      <c r="F49" s="21"/>
      <c r="G49" s="21"/>
      <c r="H49" s="21"/>
      <c r="I49" s="21"/>
      <c r="J49" s="21"/>
      <c r="K49" s="21"/>
      <c r="L49" s="23"/>
    </row>
    <row r="50" spans="2:12">
      <c r="B50" s="112"/>
      <c r="C50" s="113"/>
      <c r="D50" s="113"/>
      <c r="E50" s="113"/>
      <c r="F50" s="21"/>
      <c r="G50" s="21"/>
      <c r="H50" s="21"/>
      <c r="I50" s="64"/>
      <c r="J50" s="67"/>
      <c r="K50" s="65"/>
      <c r="L50" s="66"/>
    </row>
    <row r="51" spans="2:12">
      <c r="B51" s="26"/>
      <c r="C51" s="27"/>
      <c r="D51" s="27"/>
      <c r="E51" s="27"/>
      <c r="F51" s="27"/>
      <c r="G51" s="27"/>
      <c r="H51" s="27"/>
      <c r="I51" s="27"/>
      <c r="J51" s="27"/>
      <c r="K51" s="27"/>
      <c r="L51" s="28"/>
    </row>
    <row r="52" spans="2:12" ht="7.5" customHeight="1"/>
  </sheetData>
  <mergeCells count="16">
    <mergeCell ref="B49:E50"/>
    <mergeCell ref="C7:E7"/>
    <mergeCell ref="F6:H6"/>
    <mergeCell ref="F9:G9"/>
    <mergeCell ref="E22:G22"/>
    <mergeCell ref="G25:I25"/>
    <mergeCell ref="G35:I35"/>
    <mergeCell ref="F8:G8"/>
    <mergeCell ref="F10:G10"/>
    <mergeCell ref="F11:G11"/>
    <mergeCell ref="F12:G12"/>
    <mergeCell ref="C6:D6"/>
    <mergeCell ref="F7:J7"/>
    <mergeCell ref="I6:J6"/>
    <mergeCell ref="G44:I44"/>
    <mergeCell ref="F13:G13"/>
  </mergeCells>
  <phoneticPr fontId="1"/>
  <pageMargins left="0.23622047244094491" right="0.16" top="0.19685039370078741" bottom="0.19685039370078741" header="0.11811023622047245" footer="0.11811023622047245"/>
  <pageSetup paperSize="9" scale="69" orientation="landscape"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57"/>
  <sheetViews>
    <sheetView view="pageBreakPreview" zoomScale="85" zoomScaleNormal="70" zoomScaleSheetLayoutView="85" workbookViewId="0">
      <selection activeCell="I8" sqref="I8"/>
    </sheetView>
  </sheetViews>
  <sheetFormatPr defaultRowHeight="13.5"/>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0" style="1" customWidth="1"/>
    <col min="10" max="10" width="3.5" style="1" customWidth="1"/>
    <col min="11" max="11" width="6.875" style="1" customWidth="1"/>
    <col min="12" max="12" width="11.375" style="1" customWidth="1"/>
    <col min="13" max="13" width="6.75" style="1" customWidth="1"/>
    <col min="14" max="14" width="2.875" style="1" customWidth="1"/>
    <col min="15" max="15" width="4.125" style="1" customWidth="1"/>
    <col min="16" max="16" width="9.75" style="1" bestFit="1" customWidth="1"/>
    <col min="17" max="19" width="9" style="1"/>
    <col min="20" max="20" width="9.625" style="1" customWidth="1"/>
    <col min="21" max="22" width="9" style="1"/>
    <col min="23" max="23" width="16.5" style="1" customWidth="1"/>
    <col min="24" max="24" width="6.75" style="1" customWidth="1"/>
    <col min="25" max="25" width="3" style="1" customWidth="1"/>
    <col min="26" max="30" width="9" style="1"/>
    <col min="31" max="31" width="10.625" style="1" customWidth="1"/>
    <col min="32" max="33" width="9" style="1"/>
    <col min="34" max="34" width="2.625" style="1" customWidth="1"/>
    <col min="35" max="16384" width="9" style="1"/>
  </cols>
  <sheetData>
    <row r="1" spans="2:23" ht="31.5" customHeight="1">
      <c r="C1" s="62" t="s">
        <v>65</v>
      </c>
      <c r="I1" s="2"/>
      <c r="J1" s="2"/>
      <c r="K1" s="2"/>
      <c r="L1" s="2"/>
      <c r="M1" s="2"/>
      <c r="N1" s="2"/>
      <c r="O1" s="2"/>
      <c r="W1" s="40"/>
    </row>
    <row r="2" spans="2:23" ht="11.25" customHeight="1">
      <c r="H2" s="2"/>
      <c r="I2" s="2"/>
      <c r="J2" s="2"/>
      <c r="K2" s="2"/>
      <c r="L2" s="2"/>
      <c r="M2" s="2"/>
      <c r="N2" s="2"/>
      <c r="O2" s="2"/>
      <c r="W2" s="40"/>
    </row>
    <row r="3" spans="2:23" ht="18" customHeight="1">
      <c r="C3" s="45" t="s">
        <v>40</v>
      </c>
      <c r="D3" s="46"/>
      <c r="E3" s="46"/>
      <c r="F3" s="46"/>
      <c r="G3" s="46"/>
      <c r="H3" s="46"/>
      <c r="I3" s="46"/>
      <c r="J3" s="46"/>
    </row>
    <row r="4" spans="2:23" ht="18" customHeight="1">
      <c r="C4" s="93" t="s">
        <v>62</v>
      </c>
      <c r="D4" s="46"/>
      <c r="E4" s="46"/>
      <c r="F4" s="46"/>
      <c r="G4" s="46"/>
      <c r="H4" s="46"/>
      <c r="I4" s="46"/>
      <c r="J4" s="46"/>
    </row>
    <row r="5" spans="2:23" ht="10.5" customHeight="1">
      <c r="C5" s="35"/>
    </row>
    <row r="6" spans="2:23" ht="30" customHeight="1">
      <c r="C6" s="133" t="s">
        <v>39</v>
      </c>
      <c r="D6" s="126"/>
      <c r="E6" s="53" t="s">
        <v>0</v>
      </c>
      <c r="F6" s="133" t="s">
        <v>1</v>
      </c>
      <c r="G6" s="134"/>
      <c r="H6" s="134"/>
      <c r="I6" s="125" t="s">
        <v>54</v>
      </c>
      <c r="J6" s="130"/>
    </row>
    <row r="7" spans="2:23" ht="59.25" customHeight="1" thickBot="1">
      <c r="C7" s="114" t="s">
        <v>48</v>
      </c>
      <c r="D7" s="115"/>
      <c r="E7" s="116"/>
      <c r="F7" s="127" t="s">
        <v>51</v>
      </c>
      <c r="G7" s="128"/>
      <c r="H7" s="128"/>
      <c r="I7" s="128"/>
      <c r="J7" s="129"/>
      <c r="K7" s="63"/>
    </row>
    <row r="8" spans="2:23" ht="18.75" customHeight="1">
      <c r="C8" s="16" t="s">
        <v>27</v>
      </c>
      <c r="D8" s="11"/>
      <c r="E8" s="48">
        <v>42</v>
      </c>
      <c r="F8" s="122">
        <v>1880000</v>
      </c>
      <c r="G8" s="122"/>
      <c r="H8" s="56" t="s">
        <v>38</v>
      </c>
      <c r="I8" s="96">
        <f>IF(F8&gt;430000,F8-430000,0)</f>
        <v>1450000</v>
      </c>
      <c r="J8" s="60" t="s">
        <v>38</v>
      </c>
    </row>
    <row r="9" spans="2:23" ht="18.75" customHeight="1">
      <c r="C9" s="16" t="s">
        <v>28</v>
      </c>
      <c r="D9" s="11"/>
      <c r="E9" s="49">
        <v>42</v>
      </c>
      <c r="F9" s="119">
        <v>0</v>
      </c>
      <c r="G9" s="119"/>
      <c r="H9" s="57" t="s">
        <v>38</v>
      </c>
      <c r="I9" s="96">
        <f>IF(F9&gt;430000,F9-430000,0)</f>
        <v>0</v>
      </c>
      <c r="J9" s="60" t="s">
        <v>38</v>
      </c>
    </row>
    <row r="10" spans="2:23" ht="18.75" customHeight="1">
      <c r="C10" s="16" t="s">
        <v>29</v>
      </c>
      <c r="D10" s="37"/>
      <c r="E10" s="49">
        <v>8</v>
      </c>
      <c r="F10" s="119">
        <v>0</v>
      </c>
      <c r="G10" s="119"/>
      <c r="H10" s="57" t="s">
        <v>38</v>
      </c>
      <c r="I10" s="96">
        <f>IF(F10&gt;430000,F10-430000,0)</f>
        <v>0</v>
      </c>
      <c r="J10" s="60" t="s">
        <v>38</v>
      </c>
    </row>
    <row r="11" spans="2:23" ht="18.75" customHeight="1">
      <c r="C11" s="16" t="s">
        <v>30</v>
      </c>
      <c r="D11" s="11"/>
      <c r="E11" s="49"/>
      <c r="F11" s="123"/>
      <c r="G11" s="123"/>
      <c r="H11" s="58" t="s">
        <v>38</v>
      </c>
      <c r="I11" s="96">
        <f>IF(F11&gt;430000,F11-430000,0)</f>
        <v>0</v>
      </c>
      <c r="J11" s="60" t="s">
        <v>38</v>
      </c>
    </row>
    <row r="12" spans="2:23" ht="18.75" customHeight="1" thickBot="1">
      <c r="C12" s="16" t="s">
        <v>31</v>
      </c>
      <c r="D12" s="11"/>
      <c r="E12" s="50"/>
      <c r="F12" s="124"/>
      <c r="G12" s="124"/>
      <c r="H12" s="59" t="s">
        <v>38</v>
      </c>
      <c r="I12" s="96">
        <f>IF(F12&gt;430000,F12-430000,0)</f>
        <v>0</v>
      </c>
      <c r="J12" s="60" t="s">
        <v>38</v>
      </c>
    </row>
    <row r="13" spans="2:23" ht="16.5" customHeight="1">
      <c r="B13" s="32"/>
      <c r="C13" s="33" t="s">
        <v>5</v>
      </c>
      <c r="D13" s="34"/>
      <c r="E13" s="89" t="s">
        <v>44</v>
      </c>
      <c r="F13" s="131">
        <f>SUM(F8:H12)</f>
        <v>1880000</v>
      </c>
      <c r="G13" s="132"/>
      <c r="H13" s="88" t="s">
        <v>43</v>
      </c>
      <c r="I13" s="74">
        <f>SUM(I8:I12)</f>
        <v>1450000</v>
      </c>
      <c r="J13" s="75" t="s">
        <v>38</v>
      </c>
      <c r="K13" s="73"/>
    </row>
    <row r="14" spans="2:23" ht="15" customHeight="1">
      <c r="H14" s="94" t="s">
        <v>47</v>
      </c>
    </row>
    <row r="15" spans="2:23" s="4" customFormat="1" ht="18.75" customHeight="1">
      <c r="B15" s="14" t="s">
        <v>2</v>
      </c>
      <c r="D15" s="6"/>
      <c r="E15" s="5"/>
      <c r="F15" s="6"/>
    </row>
    <row r="16" spans="2:23" s="4" customFormat="1" ht="19.5" customHeight="1">
      <c r="B16" s="3" t="s">
        <v>3</v>
      </c>
      <c r="D16" s="55">
        <f>$I$13</f>
        <v>1450000</v>
      </c>
      <c r="E16" s="7" t="s">
        <v>6</v>
      </c>
      <c r="F16" s="68">
        <v>7.5</v>
      </c>
      <c r="G16" s="13" t="s">
        <v>7</v>
      </c>
      <c r="H16" s="7" t="s">
        <v>8</v>
      </c>
      <c r="I16" s="55">
        <f>+ROUNDDOWN(D16*F16,-2)/100</f>
        <v>108750</v>
      </c>
      <c r="J16" s="15"/>
      <c r="K16" s="4" t="s">
        <v>15</v>
      </c>
      <c r="P16" s="70"/>
    </row>
    <row r="17" spans="2:16" s="4" customFormat="1" ht="12" customHeight="1">
      <c r="D17" s="13"/>
      <c r="E17" s="7"/>
      <c r="F17" s="13"/>
      <c r="G17" s="13"/>
      <c r="H17" s="13"/>
      <c r="I17" s="13"/>
      <c r="J17" s="13"/>
    </row>
    <row r="18" spans="2:16" s="4" customFormat="1" ht="21.75" customHeight="1">
      <c r="B18" s="3" t="s">
        <v>4</v>
      </c>
      <c r="D18" s="54">
        <v>19400</v>
      </c>
      <c r="E18" s="7" t="s">
        <v>6</v>
      </c>
      <c r="F18" s="13">
        <f>COUNTA(E8:E12)</f>
        <v>3</v>
      </c>
      <c r="G18" s="13" t="s">
        <v>11</v>
      </c>
      <c r="H18" s="7" t="s">
        <v>8</v>
      </c>
      <c r="I18" s="54">
        <f>+D18*F18</f>
        <v>58200</v>
      </c>
      <c r="J18" s="15"/>
      <c r="K18" s="81" t="s">
        <v>16</v>
      </c>
      <c r="L18" s="77"/>
      <c r="M18" s="78"/>
    </row>
    <row r="19" spans="2:16" s="4" customFormat="1" ht="12" customHeight="1">
      <c r="D19" s="15"/>
      <c r="E19" s="7"/>
      <c r="F19" s="13"/>
      <c r="G19" s="13"/>
      <c r="H19" s="13"/>
      <c r="I19" s="15"/>
      <c r="J19" s="13"/>
      <c r="L19" s="79"/>
      <c r="M19" s="78"/>
      <c r="P19" s="69"/>
    </row>
    <row r="20" spans="2:16" s="4" customFormat="1" ht="18" customHeight="1">
      <c r="B20" s="3" t="s">
        <v>9</v>
      </c>
      <c r="D20" s="54">
        <v>26000</v>
      </c>
      <c r="E20" s="7" t="s">
        <v>6</v>
      </c>
      <c r="F20" s="13">
        <v>1</v>
      </c>
      <c r="G20" s="13" t="s">
        <v>12</v>
      </c>
      <c r="H20" s="7" t="s">
        <v>8</v>
      </c>
      <c r="I20" s="54">
        <f>+D20*F20</f>
        <v>26000</v>
      </c>
      <c r="J20" s="15"/>
      <c r="K20" s="83" t="s">
        <v>17</v>
      </c>
      <c r="L20" s="77"/>
      <c r="M20" s="78"/>
    </row>
    <row r="21" spans="2:16" s="4" customFormat="1">
      <c r="D21" s="13"/>
      <c r="E21" s="13"/>
      <c r="F21" s="13"/>
      <c r="G21" s="13"/>
      <c r="H21" s="13"/>
      <c r="I21" s="13"/>
      <c r="J21" s="13"/>
      <c r="L21" s="79"/>
      <c r="M21" s="78"/>
    </row>
    <row r="22" spans="2:16" s="4" customFormat="1" ht="21" customHeight="1">
      <c r="D22" s="13"/>
      <c r="E22" s="120" t="s">
        <v>18</v>
      </c>
      <c r="F22" s="120"/>
      <c r="G22" s="120"/>
      <c r="H22" s="7" t="s">
        <v>8</v>
      </c>
      <c r="I22" s="54">
        <f>SUM(I16,I18,I20)</f>
        <v>192950</v>
      </c>
      <c r="J22" s="52" t="s">
        <v>58</v>
      </c>
      <c r="L22" s="79"/>
      <c r="M22" s="78"/>
    </row>
    <row r="23" spans="2:16" s="4" customFormat="1" ht="6.75" customHeight="1" thickBot="1">
      <c r="H23" s="8"/>
      <c r="L23" s="79"/>
      <c r="M23" s="78"/>
    </row>
    <row r="24" spans="2:16" s="4" customFormat="1" ht="23.25" customHeight="1" thickTop="1" thickBot="1">
      <c r="H24" s="8" t="s">
        <v>13</v>
      </c>
      <c r="I24" s="47">
        <f>ROUNDDOWN(IF(I22&gt;=650000,650000,ROUNDDOWN(I22,-2)),-2)</f>
        <v>192900</v>
      </c>
      <c r="J24" s="43" t="s">
        <v>35</v>
      </c>
      <c r="K24" s="39"/>
      <c r="L24" s="79"/>
      <c r="M24" s="80"/>
      <c r="P24" s="70"/>
    </row>
    <row r="25" spans="2:16" s="4" customFormat="1" ht="5.25" customHeight="1" thickTop="1">
      <c r="B25" s="9"/>
      <c r="C25" s="9"/>
      <c r="D25" s="9"/>
      <c r="E25" s="9"/>
      <c r="F25" s="9"/>
      <c r="G25" s="121"/>
      <c r="H25" s="121"/>
      <c r="I25" s="121"/>
      <c r="J25" s="36"/>
      <c r="K25" s="9"/>
      <c r="L25" s="79"/>
      <c r="M25" s="78"/>
    </row>
    <row r="26" spans="2:16" s="4" customFormat="1" ht="9.75" customHeight="1">
      <c r="L26" s="79"/>
      <c r="M26" s="78"/>
    </row>
    <row r="27" spans="2:16" s="4" customFormat="1" ht="29.25" customHeight="1">
      <c r="B27" s="14" t="s">
        <v>23</v>
      </c>
      <c r="D27" s="6"/>
      <c r="E27" s="5"/>
      <c r="L27" s="79"/>
      <c r="M27" s="78"/>
    </row>
    <row r="28" spans="2:16" s="4" customFormat="1" ht="19.5" customHeight="1">
      <c r="B28" s="3" t="s">
        <v>3</v>
      </c>
      <c r="D28" s="55">
        <f>$I$13</f>
        <v>1450000</v>
      </c>
      <c r="E28" s="7" t="s">
        <v>6</v>
      </c>
      <c r="F28" s="68">
        <v>2.4300000000000002</v>
      </c>
      <c r="G28" s="13" t="s">
        <v>7</v>
      </c>
      <c r="H28" s="7" t="s">
        <v>8</v>
      </c>
      <c r="I28" s="55">
        <f>+ROUNDDOWN(D28*F28,-2)/100</f>
        <v>35235</v>
      </c>
      <c r="J28" s="15"/>
      <c r="K28" s="8" t="s">
        <v>19</v>
      </c>
      <c r="L28" s="79"/>
      <c r="M28" s="78"/>
      <c r="P28" s="69"/>
    </row>
    <row r="29" spans="2:16" s="4" customFormat="1" ht="12" customHeight="1">
      <c r="D29" s="13"/>
      <c r="E29" s="7"/>
      <c r="F29" s="13"/>
      <c r="G29" s="13"/>
      <c r="H29" s="13"/>
      <c r="I29" s="13"/>
      <c r="J29" s="13"/>
      <c r="K29" s="8"/>
      <c r="L29" s="79"/>
      <c r="M29" s="78"/>
      <c r="P29" s="69"/>
    </row>
    <row r="30" spans="2:16" s="4" customFormat="1" ht="22.5" customHeight="1">
      <c r="B30" s="3" t="s">
        <v>4</v>
      </c>
      <c r="D30" s="54">
        <v>10700</v>
      </c>
      <c r="E30" s="7" t="s">
        <v>6</v>
      </c>
      <c r="F30" s="13">
        <f>+F18</f>
        <v>3</v>
      </c>
      <c r="G30" s="13" t="s">
        <v>11</v>
      </c>
      <c r="H30" s="7" t="s">
        <v>8</v>
      </c>
      <c r="I30" s="54">
        <f>+D30*F30</f>
        <v>32100</v>
      </c>
      <c r="J30" s="15"/>
      <c r="K30" s="82" t="s">
        <v>20</v>
      </c>
      <c r="L30" s="77"/>
      <c r="M30" s="78"/>
    </row>
    <row r="31" spans="2:16" s="4" customFormat="1" ht="12" customHeight="1">
      <c r="D31" s="15"/>
      <c r="E31" s="13"/>
      <c r="F31" s="13"/>
      <c r="G31" s="13"/>
      <c r="H31" s="13"/>
      <c r="I31" s="15"/>
      <c r="J31" s="13"/>
      <c r="L31" s="79"/>
      <c r="M31" s="78"/>
    </row>
    <row r="32" spans="2:16" s="4" customFormat="1" ht="22.5" customHeight="1">
      <c r="D32" s="13"/>
      <c r="E32" s="13"/>
      <c r="G32" s="38" t="s">
        <v>24</v>
      </c>
      <c r="H32" s="7" t="s">
        <v>8</v>
      </c>
      <c r="I32" s="54">
        <f>+I28+I30</f>
        <v>67335</v>
      </c>
      <c r="J32" s="52" t="s">
        <v>66</v>
      </c>
      <c r="L32" s="79"/>
      <c r="M32" s="78"/>
    </row>
    <row r="33" spans="2:16" s="4" customFormat="1" ht="8.25" customHeight="1" thickBot="1">
      <c r="F33" s="8"/>
      <c r="H33" s="8"/>
      <c r="I33" s="13"/>
      <c r="J33" s="13"/>
      <c r="L33" s="79"/>
      <c r="M33" s="78"/>
    </row>
    <row r="34" spans="2:16" s="4" customFormat="1" ht="23.25" customHeight="1" thickTop="1" thickBot="1">
      <c r="H34" s="8" t="s">
        <v>13</v>
      </c>
      <c r="I34" s="47">
        <f>ROUNDDOWN(IF(I32&gt;=240000,240000,ROUNDDOWN(I32,-2)),-2)</f>
        <v>67300</v>
      </c>
      <c r="J34" s="43" t="s">
        <v>37</v>
      </c>
      <c r="K34" s="39"/>
      <c r="L34" s="79"/>
      <c r="M34" s="80"/>
      <c r="P34" s="71"/>
    </row>
    <row r="35" spans="2:16" s="4" customFormat="1" ht="6.75" customHeight="1" thickTop="1">
      <c r="B35" s="9"/>
      <c r="C35" s="9"/>
      <c r="D35" s="9"/>
      <c r="E35" s="9"/>
      <c r="F35" s="9"/>
      <c r="G35" s="121"/>
      <c r="H35" s="121"/>
      <c r="I35" s="121"/>
      <c r="J35" s="36"/>
      <c r="K35" s="9"/>
      <c r="L35" s="79"/>
      <c r="M35" s="78"/>
    </row>
    <row r="36" spans="2:16" s="4" customFormat="1" ht="27" customHeight="1">
      <c r="B36" s="14" t="s">
        <v>14</v>
      </c>
      <c r="D36" s="6"/>
      <c r="E36" s="5"/>
      <c r="F36" s="3"/>
      <c r="L36" s="79"/>
      <c r="M36" s="78"/>
    </row>
    <row r="37" spans="2:16" s="4" customFormat="1" ht="21.75" customHeight="1">
      <c r="B37" s="3" t="s">
        <v>3</v>
      </c>
      <c r="D37" s="55">
        <f>IF(AND(E8&gt;=40,E8&lt;65),I8,0)+IF(AND(E9&gt;=40,E9&lt;65),I9,0)+IF(AND(E10&gt;=40,E10&lt;65),I10,0)+IF(AND(E11&gt;=40,E11&lt;65),I11,0)+IF(AND(E12&gt;=40,E12&lt;60),I12,0)</f>
        <v>1450000</v>
      </c>
      <c r="E37" s="7" t="s">
        <v>6</v>
      </c>
      <c r="F37" s="68">
        <v>2.33</v>
      </c>
      <c r="G37" s="13" t="s">
        <v>7</v>
      </c>
      <c r="H37" s="7" t="s">
        <v>8</v>
      </c>
      <c r="I37" s="55">
        <f>+ROUNDDOWN(D37*F37,-2)/100</f>
        <v>33785</v>
      </c>
      <c r="J37" s="30"/>
      <c r="K37" s="8" t="s">
        <v>21</v>
      </c>
      <c r="L37" s="79"/>
      <c r="M37" s="78"/>
      <c r="P37" s="69"/>
    </row>
    <row r="38" spans="2:16" s="4" customFormat="1" ht="12" customHeight="1">
      <c r="D38" s="13"/>
      <c r="E38" s="7"/>
      <c r="F38" s="13"/>
      <c r="G38" s="13"/>
      <c r="H38" s="13"/>
      <c r="I38" s="13"/>
      <c r="J38" s="13"/>
      <c r="K38" s="8"/>
      <c r="L38" s="79"/>
      <c r="M38" s="78"/>
      <c r="P38" s="69"/>
    </row>
    <row r="39" spans="2:16" s="4" customFormat="1" ht="21.75" customHeight="1">
      <c r="B39" s="3" t="s">
        <v>4</v>
      </c>
      <c r="D39" s="54">
        <v>13800</v>
      </c>
      <c r="E39" s="7" t="s">
        <v>6</v>
      </c>
      <c r="F39" s="13">
        <f>SUMPRODUCT((E8:E12&gt;39)*(E8:E12&lt;65))</f>
        <v>2</v>
      </c>
      <c r="G39" s="13" t="s">
        <v>11</v>
      </c>
      <c r="H39" s="7" t="s">
        <v>8</v>
      </c>
      <c r="I39" s="54">
        <f>ROUNDDOWN(D39*F39,0)</f>
        <v>27600</v>
      </c>
      <c r="J39" s="30"/>
      <c r="K39" s="82" t="s">
        <v>22</v>
      </c>
      <c r="L39" s="77"/>
      <c r="M39" s="78"/>
    </row>
    <row r="40" spans="2:16" s="4" customFormat="1" ht="12" customHeight="1">
      <c r="D40" s="15"/>
      <c r="E40" s="13"/>
      <c r="F40" s="13"/>
      <c r="G40" s="13"/>
      <c r="H40" s="13"/>
      <c r="I40" s="15"/>
      <c r="J40" s="13"/>
    </row>
    <row r="41" spans="2:16" ht="21.75" customHeight="1">
      <c r="B41" s="4"/>
      <c r="C41" s="4"/>
      <c r="D41" s="13"/>
      <c r="E41" s="13"/>
      <c r="G41" s="38" t="s">
        <v>25</v>
      </c>
      <c r="H41" s="7" t="s">
        <v>8</v>
      </c>
      <c r="I41" s="54">
        <f>+I37+I39</f>
        <v>61385</v>
      </c>
      <c r="J41" s="52" t="s">
        <v>53</v>
      </c>
    </row>
    <row r="42" spans="2:16" ht="7.5" customHeight="1" thickBot="1">
      <c r="B42" s="4"/>
      <c r="C42" s="4"/>
      <c r="D42" s="4"/>
      <c r="E42" s="4"/>
      <c r="F42" s="8"/>
      <c r="G42" s="4"/>
      <c r="H42" s="8"/>
      <c r="I42" s="13"/>
      <c r="J42" s="13"/>
      <c r="K42" s="4"/>
    </row>
    <row r="43" spans="2:16" ht="21.75" customHeight="1" thickTop="1" thickBot="1">
      <c r="B43" s="4"/>
      <c r="C43" s="4"/>
      <c r="D43" s="4"/>
      <c r="E43" s="4"/>
      <c r="F43" s="4"/>
      <c r="G43" s="4"/>
      <c r="H43" s="8" t="s">
        <v>13</v>
      </c>
      <c r="I43" s="47">
        <f>ROUNDDOWN(IF(I41&gt;=170000,170000,ROUNDDOWN(I41,-2)),-2)</f>
        <v>61300</v>
      </c>
      <c r="J43" s="43" t="s">
        <v>36</v>
      </c>
      <c r="K43" s="39"/>
      <c r="M43" s="42"/>
    </row>
    <row r="44" spans="2:16" ht="6.75" customHeight="1" thickTop="1">
      <c r="B44" s="9"/>
      <c r="C44" s="9"/>
      <c r="D44" s="9"/>
      <c r="E44" s="9"/>
      <c r="F44" s="9"/>
      <c r="G44" s="121"/>
      <c r="H44" s="121"/>
      <c r="I44" s="121"/>
      <c r="J44" s="36"/>
      <c r="K44" s="9"/>
    </row>
    <row r="45" spans="2:16" ht="9" customHeight="1"/>
    <row r="46" spans="2:16" ht="8.25" customHeight="1">
      <c r="B46" s="17"/>
      <c r="C46" s="18"/>
      <c r="D46" s="18"/>
      <c r="E46" s="18"/>
      <c r="F46" s="18"/>
      <c r="G46" s="18"/>
      <c r="H46" s="18"/>
      <c r="I46" s="18"/>
      <c r="J46" s="18"/>
      <c r="K46" s="18"/>
      <c r="L46" s="19"/>
    </row>
    <row r="47" spans="2:16" ht="18" customHeight="1" thickBot="1">
      <c r="B47" s="20" t="s">
        <v>33</v>
      </c>
      <c r="C47" s="21"/>
      <c r="D47" s="22"/>
      <c r="E47" s="21"/>
      <c r="F47" s="21"/>
      <c r="G47" s="21"/>
      <c r="H47" s="21"/>
      <c r="I47" s="21"/>
      <c r="J47" s="21"/>
      <c r="K47" s="21"/>
      <c r="L47" s="23"/>
    </row>
    <row r="48" spans="2:16" ht="26.25" customHeight="1" thickBot="1">
      <c r="B48" s="20" t="s">
        <v>64</v>
      </c>
      <c r="C48" s="21"/>
      <c r="D48" s="110"/>
      <c r="E48" s="110"/>
      <c r="F48" s="111"/>
      <c r="G48" s="44" t="s">
        <v>32</v>
      </c>
      <c r="H48" s="25" t="s">
        <v>8</v>
      </c>
      <c r="I48" s="61">
        <f>SUM(I24,I34,I43)</f>
        <v>321500</v>
      </c>
      <c r="J48" s="31"/>
      <c r="K48" s="24"/>
      <c r="L48" s="23"/>
    </row>
    <row r="49" spans="2:23" ht="10.5" customHeight="1">
      <c r="B49" s="112" t="s">
        <v>34</v>
      </c>
      <c r="C49" s="113"/>
      <c r="D49" s="113"/>
      <c r="E49" s="113"/>
      <c r="F49" s="21"/>
      <c r="G49" s="21"/>
      <c r="H49" s="21"/>
      <c r="I49" s="21"/>
      <c r="J49" s="21"/>
      <c r="K49" s="21"/>
      <c r="L49" s="23"/>
    </row>
    <row r="50" spans="2:23">
      <c r="B50" s="112"/>
      <c r="C50" s="113"/>
      <c r="D50" s="113"/>
      <c r="E50" s="113"/>
      <c r="F50" s="21"/>
      <c r="G50" s="21"/>
      <c r="H50" s="21"/>
      <c r="I50" s="51"/>
      <c r="J50" s="21"/>
      <c r="K50" s="21"/>
      <c r="L50" s="23"/>
    </row>
    <row r="51" spans="2:23">
      <c r="B51" s="26"/>
      <c r="C51" s="27"/>
      <c r="D51" s="27"/>
      <c r="E51" s="27"/>
      <c r="F51" s="27"/>
      <c r="G51" s="27"/>
      <c r="H51" s="27"/>
      <c r="I51" s="27"/>
      <c r="J51" s="27"/>
      <c r="K51" s="27"/>
      <c r="L51" s="28"/>
    </row>
    <row r="52" spans="2:23" ht="7.5" customHeight="1"/>
    <row r="54" spans="2:23">
      <c r="W54" s="72"/>
    </row>
    <row r="55" spans="2:23">
      <c r="W55" s="72"/>
    </row>
    <row r="56" spans="2:23">
      <c r="W56" s="85"/>
    </row>
    <row r="57" spans="2:23">
      <c r="W57" s="72"/>
    </row>
  </sheetData>
  <mergeCells count="16">
    <mergeCell ref="G25:I25"/>
    <mergeCell ref="G35:I35"/>
    <mergeCell ref="G44:I44"/>
    <mergeCell ref="B49:E50"/>
    <mergeCell ref="F9:G9"/>
    <mergeCell ref="F10:G10"/>
    <mergeCell ref="F11:G11"/>
    <mergeCell ref="F12:G12"/>
    <mergeCell ref="F13:G13"/>
    <mergeCell ref="E22:G22"/>
    <mergeCell ref="F8:G8"/>
    <mergeCell ref="C6:D6"/>
    <mergeCell ref="F6:H6"/>
    <mergeCell ref="I6:J6"/>
    <mergeCell ref="C7:E7"/>
    <mergeCell ref="F7:J7"/>
  </mergeCells>
  <phoneticPr fontId="1"/>
  <pageMargins left="0.23622047244094491" right="0.16" top="0.19685039370078741" bottom="0.19685039370078741" header="0.11811023622047245" footer="0.11811023622047245"/>
  <pageSetup paperSize="9" scale="70" orientation="landscape" cellComments="asDisplaye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3"/>
  <sheetViews>
    <sheetView topLeftCell="A4" zoomScaleNormal="100" workbookViewId="0">
      <selection activeCell="D12" sqref="D12"/>
    </sheetView>
  </sheetViews>
  <sheetFormatPr defaultRowHeight="24.95" customHeight="1"/>
  <cols>
    <col min="1" max="1" width="2.75" style="97" customWidth="1"/>
    <col min="2" max="2" width="30.125" style="97" bestFit="1" customWidth="1"/>
    <col min="3" max="3" width="19.625" style="97" customWidth="1"/>
    <col min="4" max="5" width="16.875" style="97" customWidth="1"/>
    <col min="6" max="16384" width="9" style="97"/>
  </cols>
  <sheetData>
    <row r="1" spans="2:5" ht="24.95" customHeight="1">
      <c r="B1" s="135" t="s">
        <v>56</v>
      </c>
      <c r="C1" s="135"/>
      <c r="D1" s="135"/>
      <c r="E1" s="135"/>
    </row>
    <row r="3" spans="2:5" ht="24.95" customHeight="1">
      <c r="B3" s="97" t="s">
        <v>50</v>
      </c>
    </row>
    <row r="5" spans="2:5" ht="24.95" customHeight="1" thickBot="1">
      <c r="B5" s="108" t="s">
        <v>60</v>
      </c>
      <c r="D5" s="101"/>
    </row>
    <row r="6" spans="2:5" ht="30" customHeight="1">
      <c r="B6" s="99" t="s">
        <v>49</v>
      </c>
      <c r="C6" s="103" t="s">
        <v>59</v>
      </c>
      <c r="D6" s="105" t="s">
        <v>55</v>
      </c>
    </row>
    <row r="7" spans="2:5" ht="24.95" customHeight="1" thickBot="1">
      <c r="B7" s="102"/>
      <c r="C7" s="104"/>
      <c r="D7" s="107">
        <f>IF(AND(C7&lt;=10000000,B7&lt;600001),0,IF(AND(C7&lt;=10000000,B7&lt;1300000),B7-600000,IF(AND(C7&lt;=10000000,B7&lt;4100000),ROUNDDOWN(B7*0.75,0)-275000,IF(AND(C7&lt;=10000000,B7&lt;7700000),ROUNDDOWN(B7*0.85,0)-685000,IF(AND(C7&lt;=10000000,B7&lt;10000000),ROUNDDOWN(B7*0.95,0)-1455000,IF(AND(C7&lt;=10000000,10000000&lt;=B7),B7-1955000,IF(AND(C7&lt;=20000000,B7&lt;500001),0,IF(AND(C7&lt;=20000000,B7&lt;1300000),B7-500000,IF(AND(C7&lt;=20000000,B7&lt;4100000),ROUNDDOWN(B7*0.75,0)-175000,IF(AND(C7&lt;=20000000,B7&lt;7700000),ROUNDDOWN(B7*0.85,0)-585000,IF(AND(C7&lt;=20000000,B7&lt;10000000),ROUNDDOWN(B7*0.95,0)-1355000,IF(AND(C7&lt;=20000000,10000000&lt;=B7),B7-1855000,IF(AND(20000000&lt;C7,B7&lt;400001),0,IF(AND(20000000&lt;C7,B7&lt;1300000),B7-400000,IF(AND(20000000&lt;C7,B7&lt;4100000),ROUNDDOWN(B7*0.75,0)-75000,IF(AND(20000000&lt;C7,B7&lt;7700000),ROUNDDOWN(B7*0.85,0)-485000,IF(AND(20000000&lt;C7,B7&lt;10000000),ROUNDDOWN(B7*0.95,0)-1255000,IF(AND(20000000&lt;C7,10000000&lt;=B7),B7-1755000))))))))))))))))))</f>
        <v>0</v>
      </c>
      <c r="E7" s="98"/>
    </row>
    <row r="8" spans="2:5" ht="24.95" customHeight="1">
      <c r="D8" s="136" t="s">
        <v>57</v>
      </c>
      <c r="E8" s="137"/>
    </row>
    <row r="10" spans="2:5" ht="24.95" customHeight="1" thickBot="1">
      <c r="B10" s="108" t="s">
        <v>61</v>
      </c>
    </row>
    <row r="11" spans="2:5" ht="26.25" customHeight="1">
      <c r="B11" s="99" t="s">
        <v>49</v>
      </c>
      <c r="C11" s="103" t="s">
        <v>59</v>
      </c>
      <c r="D11" s="105" t="s">
        <v>55</v>
      </c>
    </row>
    <row r="12" spans="2:5" ht="24.95" customHeight="1" thickBot="1">
      <c r="B12" s="102"/>
      <c r="C12" s="104"/>
      <c r="D12" s="106">
        <f>IF(AND(C12&lt;=10000000,B12&lt;1100001),0,IF(AND(C12&lt;=10000000,B12&lt;3300000),B12-1100000,IF(AND(C12&lt;=10000000,B12&lt;4100000),ROUNDDOWN(B12*0.75,0)-275000,IF(AND(C12&lt;=10000000,B12&lt;7700000),ROUNDDOWN(B12*0.85,0)-685000,IF(AND(C12&lt;=10000000,B12&lt;10000000),ROUNDDOWN(B12*0.95,0)-1455000,IF(AND(C12&lt;=10000000,10000000&lt;=B12),B12-1955000,IF(AND(C12&lt;=20000000,B12&lt;1000001),0,IF(AND(C12&lt;=20000000,B12&lt;3300000),B12-1000000,IF(AND(C12&lt;=20000000,B12&lt;4100000),ROUNDDOWN(B12*0.75,0)-175000,IF(AND(C12&lt;=20000000,B12&lt;7700000),ROUNDDOWN(B12*0.85,0)-585000,IF(AND(C12&lt;=20000000,B12&lt;10000000),ROUNDDOWN(B12*0.95,0)-1355000,IF(AND(C12&lt;=20000000,10000000&lt;=B12),B12-1855000,IF(AND(20000000&lt;C12,B12&lt;900001),0,IF(AND(20000000&lt;C12,B12&lt;3300000),B12-900000,IF(AND(20000000&lt;C12,B12&lt;4100000),ROUNDDOWN(B12*0.75,0)-75000,IF(AND(20000000&lt;C12,B12&lt;7700000),ROUNDDOWN(B12*0.85,0)-485000,IF(AND(20000000&lt;C12,B12&lt;10000000),ROUNDDOWN(B12*0.95,0)-1255000,IF(AND(20000000&lt;C12,10000000&lt;=B12),B12-1755000))))))))))))))))))</f>
        <v>0</v>
      </c>
    </row>
    <row r="13" spans="2:5" ht="24.95" customHeight="1">
      <c r="D13" s="136" t="s">
        <v>57</v>
      </c>
      <c r="E13" s="137"/>
    </row>
  </sheetData>
  <mergeCells count="3">
    <mergeCell ref="B1:E1"/>
    <mergeCell ref="D8:E8"/>
    <mergeCell ref="D13:E13"/>
  </mergeCells>
  <phoneticPr fontId="6"/>
  <dataValidations count="1">
    <dataValidation type="whole" allowBlank="1" showInputMessage="1" showErrorMessage="1" errorTitle="入力エラー" error="0～1,200,000の数値を入力してください。" sqref="D12">
      <formula1>0</formula1>
      <formula2>1200000</formula2>
    </dataValidation>
  </dataValidations>
  <pageMargins left="0.7" right="0.7" top="0.75" bottom="0.75" header="0.3" footer="0.3"/>
  <pageSetup paperSize="9" scale="8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70" zoomScaleNormal="85" zoomScaleSheetLayoutView="70" workbookViewId="0">
      <selection activeCell="S1" sqref="S1"/>
    </sheetView>
  </sheetViews>
  <sheetFormatPr defaultRowHeight="13.5"/>
  <cols>
    <col min="1" max="16384" width="9" style="1"/>
  </cols>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概算シート</vt:lpstr>
      <vt:lpstr>試算例</vt:lpstr>
      <vt:lpstr>公的年金所得計算表</vt:lpstr>
      <vt:lpstr>所得の見方</vt:lpstr>
      <vt:lpstr>概算シート!Print_Area</vt:lpstr>
      <vt:lpstr>試算例!Print_Area</vt:lpstr>
      <vt:lpstr>所得の見方!Print_Area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2024-03-04T05:25:33Z</dcterms:modified>
</cp:coreProperties>
</file>