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個人市民税" sheetId="1" r:id="rId1"/>
    <sheet name="法人市民税 " sheetId="2" r:id="rId2"/>
    <sheet name="固定資産税" sheetId="3" r:id="rId3"/>
    <sheet name="軽自動車税" sheetId="4" r:id="rId4"/>
    <sheet name="市たばこ税" sheetId="5" r:id="rId5"/>
    <sheet name="入湯税" sheetId="6" r:id="rId6"/>
    <sheet name="都市計画税" sheetId="7" r:id="rId7"/>
    <sheet name="収納" sheetId="8" r:id="rId8"/>
  </sheets>
  <externalReferences>
    <externalReference r:id="rId11"/>
  </externalReferences>
  <definedNames>
    <definedName name="_xlfn.IFERROR" hidden="1">#NAME?</definedName>
    <definedName name="_xlnm.Print_Area" localSheetId="3">'軽自動車税'!$A$1:$P$121</definedName>
    <definedName name="_xlnm.Print_Area" localSheetId="0">'個人市民税'!$A$1:$L$70</definedName>
    <definedName name="_xlnm.Print_Area" localSheetId="2">'固定資産税'!$A$1:$M$74</definedName>
    <definedName name="_xlnm.Print_Area" localSheetId="4">'市たばこ税'!$A$1:$J$50</definedName>
    <definedName name="_xlnm.Print_Area" localSheetId="7">'収納'!$A$1:$K$116</definedName>
    <definedName name="_xlnm.Print_Area" localSheetId="6">'都市計画税'!$A$1:$J$47</definedName>
    <definedName name="_xlnm.Print_Area" localSheetId="5">'入湯税'!$A$1:$J$32</definedName>
    <definedName name="_xlnm.Print_Area" localSheetId="1">'法人市民税 '!$A$1:$M$63</definedName>
    <definedName name="Z_34D50BF3_A30D_4655_B541_9E61E41D460A_.wvu.PrintArea" localSheetId="3" hidden="1">'軽自動車税'!$A$1:$P$121</definedName>
    <definedName name="Z_34D50BF3_A30D_4655_B541_9E61E41D460A_.wvu.PrintArea" localSheetId="0" hidden="1">'個人市民税'!$A$1:$L$70</definedName>
    <definedName name="Z_34D50BF3_A30D_4655_B541_9E61E41D460A_.wvu.PrintArea" localSheetId="2" hidden="1">'固定資産税'!$A$1:$M$74</definedName>
    <definedName name="Z_34D50BF3_A30D_4655_B541_9E61E41D460A_.wvu.PrintArea" localSheetId="4" hidden="1">'市たばこ税'!$A$1:$J$50</definedName>
    <definedName name="Z_34D50BF3_A30D_4655_B541_9E61E41D460A_.wvu.PrintArea" localSheetId="7" hidden="1">'収納'!$A$1:$K$116</definedName>
    <definedName name="Z_34D50BF3_A30D_4655_B541_9E61E41D460A_.wvu.PrintArea" localSheetId="6" hidden="1">'都市計画税'!$A$1:$J$47</definedName>
    <definedName name="Z_34D50BF3_A30D_4655_B541_9E61E41D460A_.wvu.PrintArea" localSheetId="5" hidden="1">'入湯税'!$A$1:$J$32</definedName>
    <definedName name="Z_34D50BF3_A30D_4655_B541_9E61E41D460A_.wvu.PrintArea" localSheetId="1" hidden="1">'法人市民税 '!$A$1:$M$63</definedName>
    <definedName name="Z_76B5CEAA_1F89_402C_A1B1_C0A7D52834FF_.wvu.PrintArea" localSheetId="3" hidden="1">'軽自動車税'!$A$1:$P$121</definedName>
    <definedName name="Z_76B5CEAA_1F89_402C_A1B1_C0A7D52834FF_.wvu.PrintArea" localSheetId="0" hidden="1">'個人市民税'!$A$1:$L$70</definedName>
    <definedName name="Z_76B5CEAA_1F89_402C_A1B1_C0A7D52834FF_.wvu.PrintArea" localSheetId="2" hidden="1">'固定資産税'!$A$1:$M$74</definedName>
    <definedName name="Z_76B5CEAA_1F89_402C_A1B1_C0A7D52834FF_.wvu.PrintArea" localSheetId="4" hidden="1">'市たばこ税'!$A$1:$J$50</definedName>
    <definedName name="Z_76B5CEAA_1F89_402C_A1B1_C0A7D52834FF_.wvu.PrintArea" localSheetId="7" hidden="1">'収納'!$A$1:$K$116</definedName>
    <definedName name="Z_76B5CEAA_1F89_402C_A1B1_C0A7D52834FF_.wvu.PrintArea" localSheetId="6" hidden="1">'都市計画税'!$A$1:$J$47</definedName>
    <definedName name="Z_76B5CEAA_1F89_402C_A1B1_C0A7D52834FF_.wvu.PrintArea" localSheetId="5" hidden="1">'入湯税'!$A$1:$J$32</definedName>
    <definedName name="Z_76B5CEAA_1F89_402C_A1B1_C0A7D52834FF_.wvu.PrintArea" localSheetId="1" hidden="1">'法人市民税 '!$A$1:$M$63</definedName>
    <definedName name="Z_8825EFAE_32B7_4BDA_9060_AD7687990012_.wvu.PrintArea" localSheetId="3" hidden="1">'軽自動車税'!$A$1:$P$121</definedName>
    <definedName name="Z_8825EFAE_32B7_4BDA_9060_AD7687990012_.wvu.PrintArea" localSheetId="0" hidden="1">'個人市民税'!$A$1:$L$70</definedName>
    <definedName name="Z_8825EFAE_32B7_4BDA_9060_AD7687990012_.wvu.PrintArea" localSheetId="2" hidden="1">'固定資産税'!$A$1:$M$74</definedName>
    <definedName name="Z_8825EFAE_32B7_4BDA_9060_AD7687990012_.wvu.PrintArea" localSheetId="4" hidden="1">'市たばこ税'!$A$1:$J$50</definedName>
    <definedName name="Z_8825EFAE_32B7_4BDA_9060_AD7687990012_.wvu.PrintArea" localSheetId="7" hidden="1">'収納'!$A$1:$K$116</definedName>
    <definedName name="Z_8825EFAE_32B7_4BDA_9060_AD7687990012_.wvu.PrintArea" localSheetId="6" hidden="1">'都市計画税'!$A$1:$J$47</definedName>
    <definedName name="Z_8825EFAE_32B7_4BDA_9060_AD7687990012_.wvu.PrintArea" localSheetId="5" hidden="1">'入湯税'!$A$1:$J$32</definedName>
    <definedName name="Z_8825EFAE_32B7_4BDA_9060_AD7687990012_.wvu.PrintArea" localSheetId="1" hidden="1">'法人市民税 '!$A$1:$M$63</definedName>
    <definedName name="Z_A0AF60C0_EB96_45EC_9564_BE75609B7A14_.wvu.PrintArea" localSheetId="3" hidden="1">'軽自動車税'!$A$1:$P$121</definedName>
    <definedName name="Z_A0AF60C0_EB96_45EC_9564_BE75609B7A14_.wvu.PrintArea" localSheetId="0" hidden="1">'個人市民税'!$A$1:$L$70</definedName>
    <definedName name="Z_A0AF60C0_EB96_45EC_9564_BE75609B7A14_.wvu.PrintArea" localSheetId="2" hidden="1">'固定資産税'!$A$1:$M$74</definedName>
    <definedName name="Z_A0AF60C0_EB96_45EC_9564_BE75609B7A14_.wvu.PrintArea" localSheetId="4" hidden="1">'市たばこ税'!$A$1:$J$50</definedName>
    <definedName name="Z_A0AF60C0_EB96_45EC_9564_BE75609B7A14_.wvu.PrintArea" localSheetId="7" hidden="1">'収納'!$A$1:$K$116</definedName>
    <definedName name="Z_A0AF60C0_EB96_45EC_9564_BE75609B7A14_.wvu.PrintArea" localSheetId="6" hidden="1">'都市計画税'!$A$1:$J$47</definedName>
    <definedName name="Z_A0AF60C0_EB96_45EC_9564_BE75609B7A14_.wvu.PrintArea" localSheetId="5" hidden="1">'入湯税'!$A$1:$J$32</definedName>
    <definedName name="Z_A0AF60C0_EB96_45EC_9564_BE75609B7A14_.wvu.PrintArea" localSheetId="1" hidden="1">'法人市民税 '!$A$1:$M$63</definedName>
    <definedName name="Z_BF27742B_11C1_40C8_ACDD_8BEDCDECE5A7_.wvu.PrintArea" localSheetId="3" hidden="1">'軽自動車税'!$A$1:$P$121</definedName>
    <definedName name="Z_BF27742B_11C1_40C8_ACDD_8BEDCDECE5A7_.wvu.PrintArea" localSheetId="0" hidden="1">'個人市民税'!$A$1:$L$70</definedName>
    <definedName name="Z_BF27742B_11C1_40C8_ACDD_8BEDCDECE5A7_.wvu.PrintArea" localSheetId="2" hidden="1">'固定資産税'!$A$1:$M$74</definedName>
    <definedName name="Z_BF27742B_11C1_40C8_ACDD_8BEDCDECE5A7_.wvu.PrintArea" localSheetId="4" hidden="1">'市たばこ税'!$A$1:$J$50</definedName>
    <definedName name="Z_BF27742B_11C1_40C8_ACDD_8BEDCDECE5A7_.wvu.PrintArea" localSheetId="7" hidden="1">'収納'!$A$1:$K$116</definedName>
    <definedName name="Z_BF27742B_11C1_40C8_ACDD_8BEDCDECE5A7_.wvu.PrintArea" localSheetId="6" hidden="1">'都市計画税'!$A$1:$J$47</definedName>
    <definedName name="Z_BF27742B_11C1_40C8_ACDD_8BEDCDECE5A7_.wvu.PrintArea" localSheetId="5" hidden="1">'入湯税'!$A$1:$J$32</definedName>
    <definedName name="Z_BF27742B_11C1_40C8_ACDD_8BEDCDECE5A7_.wvu.PrintArea" localSheetId="1" hidden="1">'法人市民税 '!$A$1:$M$63</definedName>
    <definedName name="Z_D0E98517_2D3C_493D_9D67_4B0372CDA6B7_.wvu.PrintArea" localSheetId="3" hidden="1">'軽自動車税'!$A$1:$P$121</definedName>
    <definedName name="Z_D0E98517_2D3C_493D_9D67_4B0372CDA6B7_.wvu.PrintArea" localSheetId="0" hidden="1">'個人市民税'!$A$1:$L$70</definedName>
    <definedName name="Z_D0E98517_2D3C_493D_9D67_4B0372CDA6B7_.wvu.PrintArea" localSheetId="2" hidden="1">'固定資産税'!$A$1:$M$74</definedName>
    <definedName name="Z_D0E98517_2D3C_493D_9D67_4B0372CDA6B7_.wvu.PrintArea" localSheetId="4" hidden="1">'市たばこ税'!$A$1:$J$50</definedName>
    <definedName name="Z_D0E98517_2D3C_493D_9D67_4B0372CDA6B7_.wvu.PrintArea" localSheetId="7" hidden="1">'収納'!$A$1:$K$116</definedName>
    <definedName name="Z_D0E98517_2D3C_493D_9D67_4B0372CDA6B7_.wvu.PrintArea" localSheetId="6" hidden="1">'都市計画税'!$A$1:$J$47</definedName>
    <definedName name="Z_D0E98517_2D3C_493D_9D67_4B0372CDA6B7_.wvu.PrintArea" localSheetId="5" hidden="1">'入湯税'!$A$1:$J$32</definedName>
    <definedName name="Z_D0E98517_2D3C_493D_9D67_4B0372CDA6B7_.wvu.PrintArea" localSheetId="1" hidden="1">'法人市民税 '!$A$1:$M$63</definedName>
    <definedName name="Z_ED7C2894_BEFA_44FD_B894_C0E61ED95E9E_.wvu.PrintArea" localSheetId="3" hidden="1">'軽自動車税'!$A$1:$P$121</definedName>
    <definedName name="Z_ED7C2894_BEFA_44FD_B894_C0E61ED95E9E_.wvu.PrintArea" localSheetId="0" hidden="1">'個人市民税'!$A$1:$L$70</definedName>
    <definedName name="Z_ED7C2894_BEFA_44FD_B894_C0E61ED95E9E_.wvu.PrintArea" localSheetId="2" hidden="1">'固定資産税'!$A$1:$M$74</definedName>
    <definedName name="Z_ED7C2894_BEFA_44FD_B894_C0E61ED95E9E_.wvu.PrintArea" localSheetId="4" hidden="1">'市たばこ税'!$A$1:$J$50</definedName>
    <definedName name="Z_ED7C2894_BEFA_44FD_B894_C0E61ED95E9E_.wvu.PrintArea" localSheetId="7" hidden="1">'収納'!$A$1:$K$116</definedName>
    <definedName name="Z_ED7C2894_BEFA_44FD_B894_C0E61ED95E9E_.wvu.PrintArea" localSheetId="6" hidden="1">'都市計画税'!$A$1:$J$47</definedName>
    <definedName name="Z_ED7C2894_BEFA_44FD_B894_C0E61ED95E9E_.wvu.PrintArea" localSheetId="5" hidden="1">'入湯税'!$A$1:$J$32</definedName>
    <definedName name="Z_ED7C2894_BEFA_44FD_B894_C0E61ED95E9E_.wvu.PrintArea" localSheetId="1" hidden="1">'法人市民税 '!$A$1:$M$63</definedName>
  </definedNames>
  <calcPr fullCalcOnLoad="1"/>
</workbook>
</file>

<file path=xl/sharedStrings.xml><?xml version="1.0" encoding="utf-8"?>
<sst xmlns="http://schemas.openxmlformats.org/spreadsheetml/2006/main" count="1245" uniqueCount="305">
  <si>
    <t>個人市民税</t>
  </si>
  <si>
    <t>区分</t>
  </si>
  <si>
    <t>市税全体</t>
  </si>
  <si>
    <t>市民税（個人・法人）</t>
  </si>
  <si>
    <t>個人</t>
  </si>
  <si>
    <t>平成30年度</t>
  </si>
  <si>
    <t>令和元年度</t>
  </si>
  <si>
    <t>令和２年度</t>
  </si>
  <si>
    <t>令和３年度</t>
  </si>
  <si>
    <t>令和４年度</t>
  </si>
  <si>
    <t>市税全体に
占める割合</t>
  </si>
  <si>
    <t>増減額</t>
  </si>
  <si>
    <t>増減額</t>
  </si>
  <si>
    <t>増減率</t>
  </si>
  <si>
    <t>増減率</t>
  </si>
  <si>
    <t>決算額</t>
  </si>
  <si>
    <t>令和元年度</t>
  </si>
  <si>
    <t>令和３年度</t>
  </si>
  <si>
    <t>年度</t>
  </si>
  <si>
    <t>件数</t>
  </si>
  <si>
    <t>増減件数</t>
  </si>
  <si>
    <t>減免額</t>
  </si>
  <si>
    <t>生活保護</t>
  </si>
  <si>
    <t>生活困窮</t>
  </si>
  <si>
    <t>災害</t>
  </si>
  <si>
    <t>普通徴収</t>
  </si>
  <si>
    <t>均等割額</t>
  </si>
  <si>
    <t>所得割額</t>
  </si>
  <si>
    <t>計</t>
  </si>
  <si>
    <t>調定額</t>
  </si>
  <si>
    <t>（千円）</t>
  </si>
  <si>
    <t>（％）</t>
  </si>
  <si>
    <t>特別徴収(給与)</t>
  </si>
  <si>
    <t>特別徴収(年金)</t>
  </si>
  <si>
    <t>合計</t>
  </si>
  <si>
    <t>法人市民税</t>
  </si>
  <si>
    <t>法人</t>
  </si>
  <si>
    <t>法人数</t>
  </si>
  <si>
    <t>調定額</t>
  </si>
  <si>
    <t>構成比</t>
  </si>
  <si>
    <t>産業分類</t>
  </si>
  <si>
    <t>第１次産業</t>
  </si>
  <si>
    <t>第2次産業</t>
  </si>
  <si>
    <t>第３次産業</t>
  </si>
  <si>
    <t>合計</t>
  </si>
  <si>
    <t>平成31年度</t>
  </si>
  <si>
    <t>※滞納繰越分除く</t>
  </si>
  <si>
    <t>調定状況等（現年課税分）</t>
  </si>
  <si>
    <t>法人税割</t>
  </si>
  <si>
    <t>市税全体</t>
  </si>
  <si>
    <t>固定資産税</t>
  </si>
  <si>
    <t>令和2年度</t>
  </si>
  <si>
    <t>土地</t>
  </si>
  <si>
    <t>家屋</t>
  </si>
  <si>
    <t>償却資産</t>
  </si>
  <si>
    <t>小計</t>
  </si>
  <si>
    <t>交付金</t>
  </si>
  <si>
    <t>軽自動車税</t>
  </si>
  <si>
    <t>環境性能割</t>
  </si>
  <si>
    <t>種別割</t>
  </si>
  <si>
    <t>三輪車</t>
  </si>
  <si>
    <t>四輪</t>
  </si>
  <si>
    <t>軽自動車</t>
  </si>
  <si>
    <t>乗用</t>
  </si>
  <si>
    <t>営業用</t>
  </si>
  <si>
    <t>自家用</t>
  </si>
  <si>
    <t>貨物</t>
  </si>
  <si>
    <t>車種</t>
  </si>
  <si>
    <t>台数</t>
  </si>
  <si>
    <t>令和3年度</t>
  </si>
  <si>
    <t>原動機付自転車</t>
  </si>
  <si>
    <t>50cc以下</t>
  </si>
  <si>
    <t>90cc以下</t>
  </si>
  <si>
    <t>125cc以下</t>
  </si>
  <si>
    <t>ミニカー</t>
  </si>
  <si>
    <t>二輪車</t>
  </si>
  <si>
    <t>小型特殊自動車</t>
  </si>
  <si>
    <t>農耕作業用</t>
  </si>
  <si>
    <t>その他</t>
  </si>
  <si>
    <t>トレーラー</t>
  </si>
  <si>
    <t>二輪小型自動車</t>
  </si>
  <si>
    <t>種別</t>
  </si>
  <si>
    <t>令和2年度</t>
  </si>
  <si>
    <t>一種</t>
  </si>
  <si>
    <t>二種（乙）</t>
  </si>
  <si>
    <t>二種（甲）</t>
  </si>
  <si>
    <t>ミニカー</t>
  </si>
  <si>
    <t>市たばこ税</t>
  </si>
  <si>
    <t>本数</t>
  </si>
  <si>
    <t>税率</t>
  </si>
  <si>
    <t>※1,000本につき</t>
  </si>
  <si>
    <t>（　）は旧三級品</t>
  </si>
  <si>
    <t>年間調定額</t>
  </si>
  <si>
    <t>1ヶ月平均額</t>
  </si>
  <si>
    <t>前年増減額</t>
  </si>
  <si>
    <t>前年増減率</t>
  </si>
  <si>
    <t>年間売上本数</t>
  </si>
  <si>
    <t>前年増減率</t>
  </si>
  <si>
    <t>（千円）</t>
  </si>
  <si>
    <t>（千円）</t>
  </si>
  <si>
    <t>（％）</t>
  </si>
  <si>
    <t>課税標準額の算定基礎</t>
  </si>
  <si>
    <t>※旧三級品は平成28年、29年、30年の4月1日及び令和元年10月1日に税率の改正がありました。</t>
  </si>
  <si>
    <t>※旧三級品は令和元年10月以降、在庫分の販売をもって廃止となりました。</t>
  </si>
  <si>
    <t>入湯税</t>
  </si>
  <si>
    <t>都市計画税</t>
  </si>
  <si>
    <t>都市家各税</t>
  </si>
  <si>
    <t>納税義務者実人員</t>
  </si>
  <si>
    <t>計</t>
  </si>
  <si>
    <t>件数</t>
  </si>
  <si>
    <t>増減</t>
  </si>
  <si>
    <t>増減額</t>
  </si>
  <si>
    <t>増減</t>
  </si>
  <si>
    <t>増減額</t>
  </si>
  <si>
    <t>生活保護</t>
  </si>
  <si>
    <t>災害</t>
  </si>
  <si>
    <t>公益使用</t>
  </si>
  <si>
    <t>公衆浴場</t>
  </si>
  <si>
    <t>住宅資金等貸付</t>
  </si>
  <si>
    <t>減免事由の内訳</t>
  </si>
  <si>
    <t>身体障害者等</t>
  </si>
  <si>
    <t>その他</t>
  </si>
  <si>
    <t>区分</t>
  </si>
  <si>
    <t>年度</t>
  </si>
  <si>
    <t>入湯客数</t>
  </si>
  <si>
    <t>調定額</t>
  </si>
  <si>
    <t>調定額前年増減率</t>
  </si>
  <si>
    <t>（人）</t>
  </si>
  <si>
    <t>（千円）</t>
  </si>
  <si>
    <t>（％）</t>
  </si>
  <si>
    <t>単位：千円、％、ポイント</t>
  </si>
  <si>
    <t>平成29年度</t>
  </si>
  <si>
    <t>納税義務者数</t>
  </si>
  <si>
    <t>平成29年度</t>
  </si>
  <si>
    <t>単位：千円、件</t>
  </si>
  <si>
    <t>単位：人、％</t>
  </si>
  <si>
    <t>単位：千円、％</t>
  </si>
  <si>
    <t>単位：千円、％、ポイント</t>
  </si>
  <si>
    <t>納税法人数</t>
  </si>
  <si>
    <t>単位：件、千円</t>
  </si>
  <si>
    <t>単位：法人、％</t>
  </si>
  <si>
    <t>単位：千円、％</t>
  </si>
  <si>
    <t>産業分類</t>
  </si>
  <si>
    <t>第1次産業</t>
  </si>
  <si>
    <t>第3次産業</t>
  </si>
  <si>
    <t>合計</t>
  </si>
  <si>
    <t>調定額</t>
  </si>
  <si>
    <t>単位：千円、％、法人</t>
  </si>
  <si>
    <t>単位：法人、千円、％</t>
  </si>
  <si>
    <t>単位：千円、％、ポイント</t>
  </si>
  <si>
    <t>単位：千円、％</t>
  </si>
  <si>
    <t>単位：千円、％</t>
  </si>
  <si>
    <t>単位：千円、％</t>
  </si>
  <si>
    <t>区分</t>
  </si>
  <si>
    <t>平成30年度</t>
  </si>
  <si>
    <t>令和元年度</t>
  </si>
  <si>
    <t>令和２年度</t>
  </si>
  <si>
    <t>令和３年度</t>
  </si>
  <si>
    <t>令和４年度</t>
  </si>
  <si>
    <t>単位：人</t>
  </si>
  <si>
    <t>単位：件、千円</t>
  </si>
  <si>
    <t>令和4年度</t>
  </si>
  <si>
    <t>単位：千円、％、ポイント</t>
  </si>
  <si>
    <t>単位：千円、％</t>
  </si>
  <si>
    <t>皆増</t>
  </si>
  <si>
    <t>-</t>
  </si>
  <si>
    <t>-</t>
  </si>
  <si>
    <t>-</t>
  </si>
  <si>
    <t>平成29年度</t>
  </si>
  <si>
    <t>単位：台、％</t>
  </si>
  <si>
    <t>単位：千円、％</t>
  </si>
  <si>
    <t>-</t>
  </si>
  <si>
    <t>単位：台、％</t>
  </si>
  <si>
    <t>差引</t>
  </si>
  <si>
    <t>単位：台、千円、％</t>
  </si>
  <si>
    <t>単位：台、千円、％</t>
  </si>
  <si>
    <t>合計</t>
  </si>
  <si>
    <t>単位：件、千円</t>
  </si>
  <si>
    <t>単位：台、千円</t>
  </si>
  <si>
    <t>令和3年度</t>
  </si>
  <si>
    <t>令和4年度</t>
  </si>
  <si>
    <t>-</t>
  </si>
  <si>
    <t>令和4年度</t>
  </si>
  <si>
    <t>単位：千本、％</t>
  </si>
  <si>
    <t>-</t>
  </si>
  <si>
    <t>-</t>
  </si>
  <si>
    <t>※旧三級品は令和元年10月以降、在庫分の販売をもって廃止となりました。</t>
  </si>
  <si>
    <t>単位：千本、％</t>
  </si>
  <si>
    <t>5,692円</t>
  </si>
  <si>
    <t>（4,000円）</t>
  </si>
  <si>
    <t>5,692円</t>
  </si>
  <si>
    <t>（5,692円）</t>
  </si>
  <si>
    <t>6,122円</t>
  </si>
  <si>
    <t>-</t>
  </si>
  <si>
    <t>-</t>
  </si>
  <si>
    <t>5,262円</t>
  </si>
  <si>
    <t>（3,355円）</t>
  </si>
  <si>
    <t>単位：千円、％</t>
  </si>
  <si>
    <t>単位：人、％</t>
  </si>
  <si>
    <t>平成29年度</t>
  </si>
  <si>
    <t>単位：千円、％、ポイント</t>
  </si>
  <si>
    <t>単位：千円、％</t>
  </si>
  <si>
    <t>単位：千円、％</t>
  </si>
  <si>
    <t>単位：人</t>
  </si>
  <si>
    <t>-</t>
  </si>
  <si>
    <t>平成29年度</t>
  </si>
  <si>
    <t>入湯客数</t>
  </si>
  <si>
    <t>項目</t>
  </si>
  <si>
    <t>市民税</t>
  </si>
  <si>
    <t>都市計画税</t>
  </si>
  <si>
    <t>現年</t>
  </si>
  <si>
    <t>滞納繰越分</t>
  </si>
  <si>
    <t>単位：％</t>
  </si>
  <si>
    <t>収納</t>
  </si>
  <si>
    <t>１市税の収納率</t>
  </si>
  <si>
    <t xml:space="preserve">　収納率は、課税額に対する収納額の割合で、各自治体の収納への取組結果を指し示す成果指標として使われています。
　収納率は次の算式で求めることができます。
【収納率(%)＝当該年度の収納額 ÷（当該年度(現年度)の課税額＋滞納繰越額）×100】
</t>
  </si>
  <si>
    <t>※収入済額に還付未済額が含まれているため、100％を超えたもの。</t>
  </si>
  <si>
    <t>■市税収納率の推移</t>
  </si>
  <si>
    <t>■コンビニ収納の導入</t>
  </si>
  <si>
    <t xml:space="preserve">　従来の金融機関での納付に加え、曜日や時間を気にせず、全国の主要コンビニエンスストアで市税を納付できるよう、平成24年度に軽自動車税のコンビニ収納を導入しました。
　平成25年度からは個人市民税・県民税（普通徴収）、固定資産税･都市計画税においてもコンビニ収納を開始し、利用件数や収納額とも増加傾向にあります。
　また、令和3年1月からコンビニ決済のバーコードを活用したスマートフォン決済を導入することで自宅でも納税ができるようになるなど、納税環境の整備に取り組んでいます。
</t>
  </si>
  <si>
    <t>■コンビニ収納の状況</t>
  </si>
  <si>
    <t>税目</t>
  </si>
  <si>
    <t>件数</t>
  </si>
  <si>
    <t>金額</t>
  </si>
  <si>
    <t>固定資産税
都市計画税</t>
  </si>
  <si>
    <t>軽自動車税</t>
  </si>
  <si>
    <t>合計</t>
  </si>
  <si>
    <t>個人市・県民税
（普通徴収）</t>
  </si>
  <si>
    <t>■スマホ決済の状況</t>
  </si>
  <si>
    <t>■金融機関での口座振替による納付</t>
  </si>
  <si>
    <t xml:space="preserve">　口座振替による納付は、納め忘れることなく税金が納付できる便利な方法として定着しています。取扱いのできる税は、個人の市・県民税（普通徴収）、固定資産税・都市計画税、軽自動車税となっており、上越市では口座振替による納付を推進しています。
</t>
  </si>
  <si>
    <t>■口座振替による納付状況</t>
  </si>
  <si>
    <t>２ 納付の利便性向上</t>
  </si>
  <si>
    <t>３ 収納率向上への取組</t>
  </si>
  <si>
    <t xml:space="preserve">　上越市では、財源の確実な確保と税の負担の公平性を確保するため、納税しやすい環境を整えるとともに、きめ細かな納税相談や納税指導、納入促進員による訪問活動、適正な滞納処分等に取り組んでいます。また、債権管理条例に基づき、より適正で効果的・効率的な債権管理の取組、収納率の更なる向上に努めています。
</t>
  </si>
  <si>
    <t>４ 滞納処分等</t>
  </si>
  <si>
    <t xml:space="preserve">　定められた納付期限までに税金を納めていただけない場合、電話や文書による納付の督促や催告をすることとなります。それでも納付や連絡等がないときには、既に納めた方との公平性の観点から、生活状況や財産の調査を実施した上で、その方の財産を差し押さえることになります。
　差押えの対象としては、不動産、債権（預貯金、生命保険、給与、年金、売掛金など）、動産などがあります。
</t>
  </si>
  <si>
    <t>■差押え</t>
  </si>
  <si>
    <t>金額</t>
  </si>
  <si>
    <t>不動産</t>
  </si>
  <si>
    <t>預貯金</t>
  </si>
  <si>
    <t>給与</t>
  </si>
  <si>
    <t>保険</t>
  </si>
  <si>
    <t>差押対象の内訳</t>
  </si>
  <si>
    <t>年度別差押金額と件数の推移</t>
  </si>
  <si>
    <t>■滞納処分の執行停止</t>
  </si>
  <si>
    <t xml:space="preserve">　「滞納処分の執行停止」とは、税金の納付が遅れている方に一定の事由があると認められる場合に、その申請を要することなく、納付資力が回復するまでの期間、職権で強制徴収の手続きを保留するものです。
</t>
  </si>
  <si>
    <t>執行停止の要件</t>
  </si>
  <si>
    <t xml:space="preserve">　滞納者に一定の事由があると認められる場合に、滞納処分の執行を停止することがあります。
　執行停止の要件は、次のとおりです。
　・滞納処分することができる財産がないとき。
　・滞納処分することによって生活を著しく窮迫させるおそれがあるとき。
　・滞納者の所在及び財産がともに不明であるとき。
　・滞納処分することができる財産がないことにより執行停止した場合に、税を徴収で
    きないことが明らかであるとき。
</t>
  </si>
  <si>
    <t>年度別の執行停止金額と件数の推移</t>
  </si>
  <si>
    <t>■不納欠損</t>
  </si>
  <si>
    <t xml:space="preserve">　課税された税金の徴収が不可能となった場合（執行停止による納税義務の消滅等）、不納欠損処理を行うことがあります。
　不納欠損処分の要件は、次のとおりです。
　・滞納処分執行停止後3年を経過したことにより納税義務が消滅したとき。
　・滞納処分の執行停止と同時に納税義務を消滅させたとき。
　・消滅時効が到来したとき。
</t>
  </si>
  <si>
    <t>年度別の不納欠損金額と件数の推移</t>
  </si>
  <si>
    <t>1件当たりの金額</t>
  </si>
  <si>
    <t xml:space="preserve">　※ 100.4 </t>
  </si>
  <si>
    <t>-</t>
  </si>
  <si>
    <t>単位：件、千円</t>
  </si>
  <si>
    <t>納付率</t>
  </si>
  <si>
    <t>※納付率とは、現年度調定額に対する口座振替納付額の割合</t>
  </si>
  <si>
    <t>単位：件、千円</t>
  </si>
  <si>
    <t xml:space="preserve">単位：件 </t>
  </si>
  <si>
    <t xml:space="preserve"> 単位：件、千円</t>
  </si>
  <si>
    <t xml:space="preserve">単位：件、千円 </t>
  </si>
  <si>
    <t>■滞納件数・滞納繰越調定額</t>
  </si>
  <si>
    <t>滞納繰越調定額</t>
  </si>
  <si>
    <t>※年度別税目別の件数のため重複あり</t>
  </si>
  <si>
    <t>■決算状況</t>
  </si>
  <si>
    <t>■決算額の推移</t>
  </si>
  <si>
    <t>■納税義務者数の推移</t>
  </si>
  <si>
    <t>■個人市民税の減免</t>
  </si>
  <si>
    <t>■調定状況等（現年課税分）</t>
  </si>
  <si>
    <t>■納税法人数の推移</t>
  </si>
  <si>
    <t>■法人市民税の減免</t>
  </si>
  <si>
    <t>■産業分類別法人市民税調定額の推移（法人税割）</t>
  </si>
  <si>
    <t>■決算額の推移（土地）</t>
  </si>
  <si>
    <t>■決算額の推移（家屋）</t>
  </si>
  <si>
    <t>■決算額の推移（償却資産）</t>
  </si>
  <si>
    <t>■決算額の推移（国有資産等所在市町村交付金）</t>
  </si>
  <si>
    <t>■納税義務者数の推移（免税点以上）</t>
  </si>
  <si>
    <t>■固定資産税・都市計画税の減免</t>
  </si>
  <si>
    <t>■調定状況等（現年課税分）</t>
  </si>
  <si>
    <t>■決算状況（環境性能割）</t>
  </si>
  <si>
    <t>■決算状況（種別割）</t>
  </si>
  <si>
    <t>■決算額の推移（環境性能割）</t>
  </si>
  <si>
    <t>■決算額の推移（種別割）</t>
  </si>
  <si>
    <t>■課税台数の推移（環境性能割）</t>
  </si>
  <si>
    <t>■課税台数の推移（種別割）</t>
  </si>
  <si>
    <t>■車種別の課税状況（環境性能割）</t>
  </si>
  <si>
    <t>■車種別の課税状況（種別割）</t>
  </si>
  <si>
    <t>■軽自動車税の減免（種別割）</t>
  </si>
  <si>
    <t>■調定状況等（現年課税分、環境性能割）</t>
  </si>
  <si>
    <t>■調定状況等（現年課税分、種別割）</t>
  </si>
  <si>
    <t>■本数の推移（旧三級品以外）</t>
  </si>
  <si>
    <t>■本数の推移（旧三級品）</t>
  </si>
  <si>
    <t>■入湯客数（課税対象者）の推移</t>
  </si>
  <si>
    <t>■調定状況等（現年課税分）</t>
  </si>
  <si>
    <t>■納税義務者数の推移</t>
  </si>
  <si>
    <t>■調定状況等（現年課税分）</t>
  </si>
  <si>
    <t>令和元年度</t>
  </si>
  <si>
    <t>■令和4年度産業分類別法人市民税調定額の構成比（法人税割）</t>
  </si>
  <si>
    <t>6,552円</t>
  </si>
  <si>
    <t>※平成30年10月1日、令和2年10月1日、令和3年10月1日に税率の改正がありました。</t>
  </si>
  <si>
    <t>6,552円</t>
  </si>
  <si>
    <t>種別割</t>
  </si>
  <si>
    <t>環境性能割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</si>
</sst>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Red]\-#,##0.0"/>
    <numFmt numFmtId="179" formatCode="0;&quot;△ &quot;0"/>
    <numFmt numFmtId="180" formatCode="0.0;&quot;△ &quot;0.0"/>
    <numFmt numFmtId="181" formatCode="#,##0;&quot;△ &quot;#,##0"/>
    <numFmt numFmtId="182" formatCode="#,##0.0;&quot;△ &quot;#,##0.0"/>
    <numFmt numFmtId="183" formatCode="#,##0_);\(#,##0\)"/>
    <numFmt numFmtId="184" formatCode="#,##0.0;&quot;▲ &quot;#,##0.0"/>
    <numFmt numFmtId="185" formatCode="#,##0.0_ "/>
    <numFmt numFmtId="186" formatCode="#,##0,"/>
    <numFmt numFmtId="187" formatCode="0.0%"/>
    <numFmt numFmtId="188" formatCode="#,##0_);[Red]\(#,##0\)"/>
    <numFmt numFmtId="189" formatCode="0.0_);[Red]\(0.0\)"/>
    <numFmt numFmtId="190" formatCode="#,##0,;&quot;△ &quot;#,##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diagonalUp="1">
      <left style="thin"/>
      <right style="thin"/>
      <top style="thin"/>
      <bottom style="thin"/>
      <diagonal style="thin"/>
    </border>
    <border>
      <left style="thin"/>
      <right/>
      <top style="thin"/>
      <bottom/>
    </border>
    <border>
      <left style="thin"/>
      <right style="thin"/>
      <top/>
      <bottom style="thin"/>
    </border>
    <border>
      <left/>
      <right/>
      <top style="thin"/>
      <bottom style="thin"/>
    </border>
    <border>
      <left/>
      <right style="thin"/>
      <top style="thin"/>
      <bottom style="thin"/>
    </border>
    <border>
      <left style="thin"/>
      <right style="hair"/>
      <top/>
      <bottom style="hair"/>
    </border>
    <border>
      <left/>
      <right style="thin"/>
      <top/>
      <bottom style="hair"/>
    </border>
    <border>
      <left style="hair"/>
      <right style="thin"/>
      <top style="thin"/>
      <bottom style="hair"/>
    </border>
    <border>
      <left style="thin"/>
      <right/>
      <top style="hair"/>
      <bottom style="thin"/>
    </border>
    <border>
      <left style="hair"/>
      <right style="thin"/>
      <top style="hair"/>
      <bottom style="thin"/>
    </border>
    <border>
      <left style="thin"/>
      <right style="hair"/>
      <top style="thin"/>
      <bottom style="hair"/>
    </border>
    <border>
      <left/>
      <right style="thin"/>
      <top style="thin"/>
      <bottom style="hair"/>
    </border>
    <border>
      <left style="thin"/>
      <right style="hair"/>
      <top style="hair"/>
      <bottom style="thin"/>
    </border>
    <border>
      <left/>
      <right style="hair"/>
      <top style="hair"/>
      <bottom style="thin"/>
    </border>
    <border>
      <left/>
      <right style="thin"/>
      <top style="hair"/>
      <bottom style="thin"/>
    </border>
    <border>
      <left style="thin"/>
      <right style="hair"/>
      <top style="hair"/>
      <bottom style="double"/>
    </border>
    <border>
      <left/>
      <right style="thin"/>
      <top style="hair"/>
      <bottom style="double"/>
    </border>
    <border>
      <left style="thin"/>
      <right style="thin"/>
      <top style="thin"/>
      <bottom/>
    </border>
    <border>
      <left style="thin"/>
      <right style="thin"/>
      <top/>
      <bottom/>
    </border>
    <border>
      <left style="thin"/>
      <right style="thin"/>
      <top style="hair"/>
      <bottom/>
    </border>
    <border>
      <left style="thin"/>
      <right style="thin"/>
      <top style="hair"/>
      <bottom style="hair"/>
    </border>
    <border>
      <left style="thin"/>
      <right style="medium"/>
      <top style="hair"/>
      <bottom style="hair"/>
    </border>
    <border>
      <left style="thin"/>
      <right style="thin"/>
      <top style="thin"/>
      <bottom style="double"/>
    </border>
    <border>
      <left style="thin"/>
      <right style="thin"/>
      <top/>
      <bottom style="medium"/>
    </border>
    <border>
      <left style="thin"/>
      <right style="thin"/>
      <top/>
      <bottom style="double"/>
    </border>
    <border>
      <left style="medium"/>
      <right/>
      <top/>
      <bottom style="double"/>
    </border>
    <border>
      <left/>
      <right/>
      <top/>
      <bottom style="double"/>
    </border>
    <border>
      <left/>
      <right style="medium"/>
      <top/>
      <bottom style="double"/>
    </border>
    <border>
      <left style="medium"/>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medium"/>
      <top style="thin"/>
      <bottom style="double"/>
    </border>
    <border>
      <left style="medium"/>
      <right style="thin"/>
      <top style="thin"/>
      <bottom style="medium"/>
    </border>
    <border>
      <left style="thin"/>
      <right style="medium"/>
      <top style="thin"/>
      <bottom style="medium"/>
    </border>
    <border>
      <left style="medium"/>
      <right style="thin"/>
      <top style="double"/>
      <bottom style="thin"/>
    </border>
    <border>
      <left style="thin"/>
      <right style="medium"/>
      <top style="double"/>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style="thin"/>
      <top style="medium"/>
      <bottom style="medium"/>
    </border>
    <border>
      <left style="thin"/>
      <right style="medium"/>
      <top style="medium"/>
      <bottom style="medium"/>
    </border>
    <border>
      <left style="medium"/>
      <right style="thin"/>
      <top/>
      <bottom style="double"/>
    </border>
    <border>
      <left style="thin"/>
      <right style="medium"/>
      <top/>
      <bottom style="double"/>
    </border>
    <border>
      <left style="medium"/>
      <right style="thin"/>
      <top/>
      <bottom style="medium"/>
    </border>
    <border>
      <left style="thin"/>
      <right style="medium"/>
      <top/>
      <bottom style="medium"/>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double"/>
    </border>
    <border>
      <left/>
      <right style="thin"/>
      <top/>
      <bottom style="thin"/>
    </border>
    <border>
      <left/>
      <right/>
      <top style="medium"/>
      <bottom/>
    </border>
    <border>
      <left style="thin"/>
      <right style="double"/>
      <top style="thin"/>
      <bottom style="thin"/>
    </border>
    <border>
      <left style="thin"/>
      <right style="double"/>
      <top/>
      <bottom style="double"/>
    </border>
    <border>
      <left style="thin"/>
      <right/>
      <top style="thin"/>
      <bottom style="thin"/>
    </border>
    <border>
      <left style="thin"/>
      <right style="thin"/>
      <top style="thin"/>
      <bottom style="hair"/>
    </border>
    <border>
      <left/>
      <right/>
      <top style="thin"/>
      <bottom/>
    </border>
    <border>
      <left style="medium"/>
      <right/>
      <top style="medium"/>
      <bottom style="thin"/>
    </border>
    <border>
      <left/>
      <right style="medium"/>
      <top style="medium"/>
      <bottom style="thin"/>
    </border>
    <border>
      <left/>
      <right/>
      <top style="medium"/>
      <bottom style="thin"/>
    </border>
    <border>
      <left style="medium"/>
      <right/>
      <top style="thin"/>
      <bottom/>
    </border>
    <border>
      <left/>
      <right style="medium"/>
      <top style="thin"/>
      <bottom/>
    </border>
    <border>
      <left style="medium"/>
      <right/>
      <top style="double"/>
      <bottom/>
    </border>
    <border>
      <left/>
      <right style="thin"/>
      <top style="double"/>
      <bottom/>
    </border>
    <border>
      <left style="medium"/>
      <right/>
      <top/>
      <bottom/>
    </border>
    <border>
      <left style="medium"/>
      <right/>
      <top/>
      <bottom style="medium"/>
    </border>
    <border>
      <left/>
      <right style="thin"/>
      <top/>
      <bottom style="medium"/>
    </border>
    <border>
      <left style="thin"/>
      <right/>
      <top style="thin"/>
      <bottom style="medium"/>
    </border>
    <border>
      <left/>
      <right style="medium"/>
      <top style="thin"/>
      <bottom style="medium"/>
    </border>
    <border>
      <left style="medium"/>
      <right style="thin"/>
      <top style="medium"/>
      <bottom/>
    </border>
    <border>
      <left style="medium"/>
      <right style="thin"/>
      <top/>
      <bottom/>
    </border>
    <border>
      <left style="thin"/>
      <right style="thin"/>
      <top style="medium"/>
      <bottom style="medium"/>
    </border>
    <border>
      <left style="thin"/>
      <right style="thin"/>
      <top style="double"/>
      <bottom style="thin"/>
    </border>
    <border>
      <left style="thin"/>
      <right style="thin"/>
      <top style="medium"/>
      <bottom style="thin"/>
    </border>
    <border>
      <left style="medium"/>
      <right style="thin"/>
      <top style="thin"/>
      <bottom style="double"/>
    </border>
    <border>
      <left/>
      <right/>
      <top/>
      <bottom style="thin"/>
    </border>
    <border>
      <left style="thin"/>
      <right style="thin"/>
      <top style="double"/>
      <bottom/>
    </border>
    <border>
      <left style="thin"/>
      <right/>
      <top style="thin"/>
      <bottom style="double"/>
    </border>
    <border>
      <left style="thin"/>
      <right/>
      <top style="double"/>
      <bottom style="thin"/>
    </border>
    <border>
      <left/>
      <right/>
      <top style="double"/>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36" fillId="31" borderId="4" applyNumberFormat="0" applyAlignment="0" applyProtection="0"/>
    <xf numFmtId="0" fontId="3" fillId="0" borderId="0">
      <alignment/>
      <protection/>
    </xf>
    <xf numFmtId="0" fontId="37" fillId="32" borderId="0" applyNumberFormat="0" applyBorder="0" applyAlignment="0" applyProtection="0"/>
  </cellStyleXfs>
  <cellXfs count="348">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right" vertical="center"/>
    </xf>
    <xf numFmtId="0" fontId="0" fillId="4" borderId="10" xfId="0" applyFont="1" applyFill="1" applyBorder="1" applyAlignment="1">
      <alignment horizontal="center" vertical="center"/>
    </xf>
    <xf numFmtId="0" fontId="0" fillId="0" borderId="0" xfId="0" applyFont="1" applyFill="1" applyBorder="1" applyAlignment="1">
      <alignment horizontal="center" vertical="center"/>
    </xf>
    <xf numFmtId="38" fontId="0" fillId="0" borderId="10" xfId="48" applyFont="1" applyFill="1" applyBorder="1" applyAlignment="1">
      <alignment horizontal="right" vertical="center"/>
    </xf>
    <xf numFmtId="181" fontId="0" fillId="0" borderId="10" xfId="0" applyNumberFormat="1" applyFont="1" applyBorder="1" applyAlignment="1">
      <alignment vertical="center"/>
    </xf>
    <xf numFmtId="182" fontId="0" fillId="0" borderId="10" xfId="0" applyNumberFormat="1" applyFont="1" applyBorder="1" applyAlignment="1">
      <alignment vertical="center"/>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178" fontId="0" fillId="0" borderId="10" xfId="48" applyNumberFormat="1" applyFont="1" applyBorder="1" applyAlignment="1">
      <alignment horizontal="right" vertical="center"/>
    </xf>
    <xf numFmtId="181" fontId="0" fillId="0" borderId="13" xfId="0" applyNumberFormat="1" applyFont="1" applyBorder="1" applyAlignment="1">
      <alignment vertical="center"/>
    </xf>
    <xf numFmtId="0" fontId="0" fillId="0" borderId="10" xfId="0" applyFont="1" applyBorder="1" applyAlignment="1">
      <alignment horizontal="center" vertical="center"/>
    </xf>
    <xf numFmtId="38" fontId="0" fillId="0" borderId="10" xfId="48" applyNumberFormat="1" applyFont="1" applyBorder="1" applyAlignment="1">
      <alignment horizontal="right" vertical="center"/>
    </xf>
    <xf numFmtId="181" fontId="0" fillId="0" borderId="10" xfId="0" applyNumberFormat="1" applyFont="1" applyBorder="1" applyAlignment="1">
      <alignment horizontal="right" vertical="center"/>
    </xf>
    <xf numFmtId="180" fontId="0" fillId="0" borderId="10" xfId="0" applyNumberFormat="1" applyFont="1" applyBorder="1" applyAlignment="1">
      <alignment horizontal="right" vertical="center"/>
    </xf>
    <xf numFmtId="38" fontId="0" fillId="0" borderId="10" xfId="48" applyFont="1" applyBorder="1" applyAlignment="1">
      <alignment horizontal="right" vertical="center"/>
    </xf>
    <xf numFmtId="0" fontId="0" fillId="0" borderId="0" xfId="0" applyFont="1" applyAlignment="1">
      <alignment horizontal="left" vertical="center"/>
    </xf>
    <xf numFmtId="38" fontId="0" fillId="0" borderId="10" xfId="0" applyNumberFormat="1" applyFont="1" applyFill="1" applyBorder="1" applyAlignment="1">
      <alignment horizontal="right" vertical="center"/>
    </xf>
    <xf numFmtId="182" fontId="0" fillId="0" borderId="10" xfId="0" applyNumberFormat="1" applyFont="1" applyBorder="1" applyAlignment="1">
      <alignment horizontal="right" vertical="center"/>
    </xf>
    <xf numFmtId="181" fontId="0" fillId="0" borderId="10" xfId="48" applyNumberFormat="1" applyFont="1" applyBorder="1" applyAlignment="1">
      <alignment horizontal="right" vertical="center"/>
    </xf>
    <xf numFmtId="182" fontId="0" fillId="0" borderId="10" xfId="48" applyNumberFormat="1" applyFont="1" applyBorder="1" applyAlignment="1">
      <alignment horizontal="right" vertical="center"/>
    </xf>
    <xf numFmtId="0" fontId="0" fillId="0" borderId="10" xfId="0" applyFont="1" applyBorder="1" applyAlignment="1">
      <alignment horizontal="right" vertical="center"/>
    </xf>
    <xf numFmtId="179" fontId="0" fillId="0" borderId="10" xfId="0" applyNumberFormat="1" applyFont="1" applyBorder="1" applyAlignment="1">
      <alignment horizontal="right" vertical="center"/>
    </xf>
    <xf numFmtId="0" fontId="0" fillId="0" borderId="10" xfId="0" applyFont="1" applyFill="1" applyBorder="1" applyAlignment="1">
      <alignment vertical="center"/>
    </xf>
    <xf numFmtId="179" fontId="0" fillId="0" borderId="10" xfId="0" applyNumberFormat="1" applyFont="1" applyFill="1" applyBorder="1" applyAlignment="1">
      <alignment horizontal="right" vertical="center"/>
    </xf>
    <xf numFmtId="38" fontId="0" fillId="0" borderId="10" xfId="0" applyNumberFormat="1" applyFont="1" applyFill="1" applyBorder="1" applyAlignment="1">
      <alignment vertical="center"/>
    </xf>
    <xf numFmtId="181" fontId="0" fillId="0" borderId="10" xfId="48" applyNumberFormat="1" applyFont="1" applyFill="1" applyBorder="1" applyAlignment="1">
      <alignment horizontal="right" vertical="center"/>
    </xf>
    <xf numFmtId="0" fontId="0" fillId="0" borderId="14" xfId="0" applyFont="1" applyBorder="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horizontal="left" vertical="center"/>
    </xf>
    <xf numFmtId="3" fontId="0" fillId="0" borderId="10" xfId="0" applyNumberFormat="1" applyFont="1" applyBorder="1" applyAlignment="1">
      <alignment horizontal="right" vertical="center"/>
    </xf>
    <xf numFmtId="181" fontId="0" fillId="0" borderId="10"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38" fontId="38" fillId="0" borderId="10" xfId="0" applyNumberFormat="1" applyFont="1" applyFill="1" applyBorder="1" applyAlignment="1">
      <alignment horizontal="right" vertical="center"/>
    </xf>
    <xf numFmtId="181" fontId="0" fillId="0" borderId="13" xfId="0" applyNumberFormat="1" applyFont="1" applyBorder="1" applyAlignment="1">
      <alignment horizontal="center" vertical="center"/>
    </xf>
    <xf numFmtId="176" fontId="0" fillId="0" borderId="10" xfId="0" applyNumberFormat="1" applyFont="1" applyFill="1" applyBorder="1" applyAlignment="1">
      <alignment vertical="center"/>
    </xf>
    <xf numFmtId="38" fontId="0" fillId="0" borderId="10" xfId="48" applyFont="1" applyBorder="1" applyAlignment="1">
      <alignment horizontal="center" vertical="center"/>
    </xf>
    <xf numFmtId="181" fontId="0" fillId="0" borderId="10" xfId="0" applyNumberFormat="1" applyFont="1" applyFill="1" applyBorder="1" applyAlignment="1">
      <alignment vertical="center"/>
    </xf>
    <xf numFmtId="182" fontId="0" fillId="0" borderId="10" xfId="0" applyNumberFormat="1" applyFont="1" applyFill="1" applyBorder="1" applyAlignment="1">
      <alignment vertical="center"/>
    </xf>
    <xf numFmtId="38" fontId="0" fillId="0" borderId="10" xfId="0" applyNumberFormat="1" applyFont="1" applyBorder="1" applyAlignment="1">
      <alignment horizontal="right"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176" fontId="0" fillId="0" borderId="10" xfId="0" applyNumberFormat="1" applyFont="1" applyBorder="1" applyAlignment="1">
      <alignment vertical="center"/>
    </xf>
    <xf numFmtId="38" fontId="0" fillId="0" borderId="15" xfId="48" applyFont="1" applyBorder="1" applyAlignment="1">
      <alignment vertical="center"/>
    </xf>
    <xf numFmtId="181" fontId="0" fillId="0" borderId="15" xfId="0" applyNumberFormat="1" applyFont="1" applyBorder="1" applyAlignment="1">
      <alignment horizontal="right" vertical="center"/>
    </xf>
    <xf numFmtId="0" fontId="0" fillId="0" borderId="15" xfId="0" applyFont="1" applyBorder="1" applyAlignment="1">
      <alignment horizontal="center" vertical="center"/>
    </xf>
    <xf numFmtId="38" fontId="0" fillId="0" borderId="10" xfId="48" applyFont="1" applyBorder="1" applyAlignment="1">
      <alignment vertical="center"/>
    </xf>
    <xf numFmtId="181" fontId="38" fillId="0" borderId="10" xfId="0" applyNumberFormat="1" applyFont="1" applyFill="1" applyBorder="1" applyAlignment="1">
      <alignment vertical="center"/>
    </xf>
    <xf numFmtId="0" fontId="0" fillId="0" borderId="10" xfId="0" applyFont="1" applyBorder="1" applyAlignment="1">
      <alignment vertical="center"/>
    </xf>
    <xf numFmtId="38" fontId="0" fillId="0" borderId="1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177" fontId="0" fillId="0" borderId="10" xfId="0" applyNumberFormat="1" applyFont="1" applyBorder="1" applyAlignment="1">
      <alignment horizontal="right" vertical="center"/>
    </xf>
    <xf numFmtId="176" fontId="0" fillId="0" borderId="18" xfId="0" applyNumberFormat="1" applyFont="1" applyBorder="1" applyAlignment="1">
      <alignment vertical="center" shrinkToFit="1"/>
    </xf>
    <xf numFmtId="176" fontId="0" fillId="0" borderId="19" xfId="0" applyNumberFormat="1" applyFont="1" applyBorder="1" applyAlignment="1">
      <alignment vertical="center" shrinkToFit="1"/>
    </xf>
    <xf numFmtId="176" fontId="0" fillId="0" borderId="20" xfId="0" applyNumberFormat="1" applyFont="1" applyBorder="1" applyAlignment="1">
      <alignment vertical="center" shrinkToFit="1"/>
    </xf>
    <xf numFmtId="177" fontId="0" fillId="0" borderId="21" xfId="0" applyNumberFormat="1" applyFont="1" applyFill="1" applyBorder="1" applyAlignment="1">
      <alignment vertical="center" shrinkToFit="1"/>
    </xf>
    <xf numFmtId="177" fontId="0" fillId="0" borderId="22" xfId="0" applyNumberFormat="1" applyFont="1" applyFill="1" applyBorder="1" applyAlignment="1">
      <alignment vertical="center" shrinkToFit="1"/>
    </xf>
    <xf numFmtId="176" fontId="0" fillId="0" borderId="23" xfId="0" applyNumberFormat="1" applyFont="1" applyBorder="1" applyAlignment="1">
      <alignment vertical="center" shrinkToFit="1"/>
    </xf>
    <xf numFmtId="176" fontId="0" fillId="0" borderId="24" xfId="0" applyNumberFormat="1" applyFont="1" applyBorder="1" applyAlignment="1">
      <alignment vertical="center" shrinkToFit="1"/>
    </xf>
    <xf numFmtId="177" fontId="0" fillId="0" borderId="25" xfId="0" applyNumberFormat="1" applyFont="1" applyFill="1" applyBorder="1" applyAlignment="1">
      <alignment vertical="center" shrinkToFit="1"/>
    </xf>
    <xf numFmtId="177" fontId="0" fillId="0" borderId="26" xfId="0" applyNumberFormat="1" applyFont="1" applyFill="1" applyBorder="1" applyAlignment="1">
      <alignment vertical="center" shrinkToFit="1"/>
    </xf>
    <xf numFmtId="177" fontId="0" fillId="0" borderId="27" xfId="0" applyNumberFormat="1" applyFont="1" applyFill="1" applyBorder="1" applyAlignment="1">
      <alignment vertical="center" shrinkToFit="1"/>
    </xf>
    <xf numFmtId="177" fontId="0" fillId="0" borderId="28" xfId="0" applyNumberFormat="1" applyFont="1" applyFill="1" applyBorder="1" applyAlignment="1">
      <alignment vertical="center" shrinkToFit="1"/>
    </xf>
    <xf numFmtId="177" fontId="0" fillId="0" borderId="29" xfId="0" applyNumberFormat="1" applyFont="1" applyFill="1" applyBorder="1" applyAlignment="1">
      <alignment vertical="center" shrinkToFit="1"/>
    </xf>
    <xf numFmtId="0" fontId="0" fillId="0" borderId="30" xfId="0" applyFont="1" applyBorder="1" applyAlignment="1">
      <alignment horizontal="right" vertical="center"/>
    </xf>
    <xf numFmtId="0" fontId="0" fillId="0" borderId="31" xfId="0" applyFont="1" applyBorder="1" applyAlignment="1">
      <alignment horizontal="center" vertical="center"/>
    </xf>
    <xf numFmtId="0" fontId="0" fillId="0" borderId="15" xfId="0" applyFont="1" applyBorder="1" applyAlignment="1">
      <alignment horizontal="left" vertical="center"/>
    </xf>
    <xf numFmtId="38" fontId="38" fillId="0" borderId="32" xfId="48" applyFont="1" applyFill="1" applyBorder="1" applyAlignment="1">
      <alignment vertical="center" shrinkToFit="1"/>
    </xf>
    <xf numFmtId="181" fontId="38" fillId="0" borderId="33" xfId="48" applyNumberFormat="1" applyFont="1" applyFill="1" applyBorder="1" applyAlignment="1">
      <alignment vertical="center" shrinkToFit="1"/>
    </xf>
    <xf numFmtId="182" fontId="38" fillId="0" borderId="33" xfId="48" applyNumberFormat="1" applyFont="1" applyFill="1" applyBorder="1" applyAlignment="1">
      <alignment vertical="center" shrinkToFit="1"/>
    </xf>
    <xf numFmtId="181" fontId="38" fillId="0" borderId="32" xfId="48" applyNumberFormat="1" applyFont="1" applyFill="1" applyBorder="1" applyAlignment="1">
      <alignment vertical="center" shrinkToFit="1"/>
    </xf>
    <xf numFmtId="181" fontId="38" fillId="0" borderId="33" xfId="48" applyNumberFormat="1" applyFont="1" applyFill="1" applyBorder="1" applyAlignment="1">
      <alignment horizontal="right" vertical="center" shrinkToFit="1"/>
    </xf>
    <xf numFmtId="182" fontId="38" fillId="0" borderId="34" xfId="48" applyNumberFormat="1" applyFont="1" applyFill="1" applyBorder="1" applyAlignment="1">
      <alignment vertical="center" shrinkToFit="1"/>
    </xf>
    <xf numFmtId="182" fontId="38" fillId="0" borderId="32" xfId="48" applyNumberFormat="1" applyFont="1" applyFill="1" applyBorder="1" applyAlignment="1">
      <alignment vertical="center" shrinkToFit="1"/>
    </xf>
    <xf numFmtId="38" fontId="38" fillId="0" borderId="33" xfId="48" applyFont="1" applyFill="1" applyBorder="1" applyAlignment="1">
      <alignment vertical="center" shrinkToFit="1"/>
    </xf>
    <xf numFmtId="38" fontId="0" fillId="0" borderId="33" xfId="0" applyNumberFormat="1" applyFont="1" applyBorder="1" applyAlignment="1">
      <alignment horizontal="right" vertical="center"/>
    </xf>
    <xf numFmtId="181" fontId="0" fillId="0" borderId="33" xfId="0" applyNumberFormat="1" applyFont="1" applyBorder="1" applyAlignment="1">
      <alignment horizontal="right" vertical="center"/>
    </xf>
    <xf numFmtId="38" fontId="0" fillId="0" borderId="15" xfId="0" applyNumberFormat="1" applyFont="1" applyBorder="1" applyAlignment="1">
      <alignment horizontal="right" vertical="center"/>
    </xf>
    <xf numFmtId="179" fontId="0" fillId="0" borderId="13" xfId="0" applyNumberFormat="1" applyFont="1" applyBorder="1" applyAlignment="1">
      <alignment horizontal="right" vertical="center"/>
    </xf>
    <xf numFmtId="3" fontId="38" fillId="0" borderId="10" xfId="0" applyNumberFormat="1" applyFont="1" applyFill="1" applyBorder="1" applyAlignment="1">
      <alignment horizontal="right" vertical="center"/>
    </xf>
    <xf numFmtId="181" fontId="38" fillId="0" borderId="10" xfId="48" applyNumberFormat="1" applyFont="1" applyFill="1" applyBorder="1" applyAlignment="1">
      <alignment horizontal="right" vertical="center"/>
    </xf>
    <xf numFmtId="182" fontId="38" fillId="0" borderId="10" xfId="0" applyNumberFormat="1" applyFont="1" applyFill="1" applyBorder="1" applyAlignment="1">
      <alignment horizontal="right" vertical="center"/>
    </xf>
    <xf numFmtId="181" fontId="38" fillId="0" borderId="10" xfId="0" applyNumberFormat="1" applyFont="1" applyFill="1" applyBorder="1" applyAlignment="1">
      <alignment horizontal="right" vertical="center"/>
    </xf>
    <xf numFmtId="181" fontId="38" fillId="0" borderId="10" xfId="0" applyNumberFormat="1" applyFont="1" applyFill="1" applyBorder="1" applyAlignment="1">
      <alignment horizontal="right" vertical="center" shrinkToFit="1"/>
    </xf>
    <xf numFmtId="0" fontId="0" fillId="4" borderId="30" xfId="0" applyFont="1" applyFill="1" applyBorder="1" applyAlignment="1">
      <alignment horizontal="right" vertical="center"/>
    </xf>
    <xf numFmtId="0" fontId="0" fillId="4" borderId="15" xfId="0" applyFont="1" applyFill="1" applyBorder="1" applyAlignment="1">
      <alignment vertical="center"/>
    </xf>
    <xf numFmtId="183" fontId="38" fillId="0" borderId="15" xfId="61" applyNumberFormat="1" applyFont="1" applyFill="1" applyBorder="1" applyAlignment="1" applyProtection="1">
      <alignment horizontal="right" vertical="center" wrapText="1"/>
      <protection locked="0"/>
    </xf>
    <xf numFmtId="183" fontId="38" fillId="0" borderId="10" xfId="61" applyNumberFormat="1" applyFont="1" applyFill="1" applyBorder="1" applyAlignment="1" applyProtection="1">
      <alignment horizontal="right" vertical="center" wrapText="1"/>
      <protection locked="0"/>
    </xf>
    <xf numFmtId="0" fontId="0" fillId="4" borderId="10" xfId="0" applyFont="1" applyFill="1" applyBorder="1" applyAlignment="1">
      <alignment horizontal="center" vertical="center" shrinkToFit="1"/>
    </xf>
    <xf numFmtId="176" fontId="38" fillId="0" borderId="10" xfId="0" applyNumberFormat="1" applyFont="1" applyFill="1" applyBorder="1" applyAlignment="1">
      <alignment horizontal="right" vertical="center"/>
    </xf>
    <xf numFmtId="181" fontId="38" fillId="0" borderId="10" xfId="0" applyNumberFormat="1" applyFont="1" applyBorder="1" applyAlignment="1">
      <alignment horizontal="right" vertical="center"/>
    </xf>
    <xf numFmtId="176" fontId="38" fillId="0" borderId="10" xfId="0" applyNumberFormat="1" applyFont="1" applyFill="1" applyBorder="1" applyAlignment="1">
      <alignment vertical="center"/>
    </xf>
    <xf numFmtId="181" fontId="38" fillId="0" borderId="10" xfId="0" applyNumberFormat="1" applyFont="1" applyBorder="1" applyAlignment="1">
      <alignment vertical="center"/>
    </xf>
    <xf numFmtId="0" fontId="38" fillId="0" borderId="17" xfId="0" applyFont="1" applyFill="1" applyBorder="1" applyAlignment="1">
      <alignment vertical="center"/>
    </xf>
    <xf numFmtId="0" fontId="38" fillId="0" borderId="10" xfId="0" applyFont="1" applyFill="1" applyBorder="1" applyAlignment="1">
      <alignment horizontal="right" vertical="center"/>
    </xf>
    <xf numFmtId="0" fontId="38" fillId="0" borderId="10" xfId="0" applyFont="1" applyFill="1" applyBorder="1" applyAlignment="1">
      <alignment vertical="center"/>
    </xf>
    <xf numFmtId="178" fontId="0" fillId="0" borderId="10" xfId="48" applyNumberFormat="1" applyFont="1" applyBorder="1" applyAlignment="1">
      <alignment vertical="center"/>
    </xf>
    <xf numFmtId="0" fontId="0" fillId="0" borderId="35" xfId="0" applyFont="1" applyBorder="1" applyAlignment="1">
      <alignment horizontal="center" vertical="center"/>
    </xf>
    <xf numFmtId="38" fontId="0" fillId="0" borderId="35" xfId="48" applyFont="1" applyBorder="1" applyAlignment="1">
      <alignment vertical="center"/>
    </xf>
    <xf numFmtId="178" fontId="0" fillId="0" borderId="35" xfId="48" applyNumberFormat="1" applyFont="1" applyBorder="1" applyAlignment="1">
      <alignment vertical="center"/>
    </xf>
    <xf numFmtId="0" fontId="0" fillId="0" borderId="36" xfId="0" applyFont="1" applyBorder="1" applyAlignment="1">
      <alignment horizontal="center" vertical="center"/>
    </xf>
    <xf numFmtId="38" fontId="0" fillId="0" borderId="36" xfId="48" applyFont="1" applyBorder="1" applyAlignment="1">
      <alignment vertical="center"/>
    </xf>
    <xf numFmtId="178" fontId="0" fillId="0" borderId="36" xfId="48" applyNumberFormat="1" applyFont="1" applyBorder="1" applyAlignment="1">
      <alignment vertical="center"/>
    </xf>
    <xf numFmtId="0" fontId="0" fillId="0" borderId="37" xfId="0" applyFont="1" applyBorder="1" applyAlignment="1">
      <alignment horizontal="center" vertical="center"/>
    </xf>
    <xf numFmtId="38" fontId="0" fillId="0" borderId="37" xfId="48" applyFont="1" applyBorder="1" applyAlignment="1">
      <alignment vertical="center"/>
    </xf>
    <xf numFmtId="178" fontId="0" fillId="0" borderId="37" xfId="48" applyNumberFormat="1" applyFont="1" applyBorder="1" applyAlignment="1">
      <alignment vertical="center"/>
    </xf>
    <xf numFmtId="178" fontId="0" fillId="0" borderId="15" xfId="48" applyNumberFormat="1" applyFont="1" applyBorder="1" applyAlignment="1">
      <alignment vertical="center"/>
    </xf>
    <xf numFmtId="182" fontId="0" fillId="0" borderId="10" xfId="0" applyNumberFormat="1" applyFont="1" applyFill="1" applyBorder="1" applyAlignment="1">
      <alignment horizontal="right" vertical="center"/>
    </xf>
    <xf numFmtId="181" fontId="0" fillId="0" borderId="13" xfId="0" applyNumberFormat="1" applyFont="1" applyBorder="1" applyAlignment="1">
      <alignment horizontal="right" vertical="center"/>
    </xf>
    <xf numFmtId="176" fontId="0" fillId="0" borderId="10" xfId="0" applyNumberFormat="1" applyFont="1" applyFill="1" applyBorder="1" applyAlignment="1">
      <alignment horizontal="right" vertical="center"/>
    </xf>
    <xf numFmtId="176" fontId="0" fillId="0" borderId="10" xfId="0" applyNumberFormat="1" applyFont="1" applyBorder="1" applyAlignment="1">
      <alignment horizontal="right" vertical="center"/>
    </xf>
    <xf numFmtId="184" fontId="0" fillId="0" borderId="10" xfId="0" applyNumberFormat="1" applyFont="1" applyBorder="1" applyAlignment="1">
      <alignment horizontal="right" vertical="center"/>
    </xf>
    <xf numFmtId="186" fontId="0" fillId="0" borderId="10" xfId="48" applyNumberFormat="1" applyFont="1" applyBorder="1" applyAlignment="1">
      <alignment horizontal="right" vertical="center"/>
    </xf>
    <xf numFmtId="185" fontId="0" fillId="0" borderId="10" xfId="0" applyNumberFormat="1" applyFont="1" applyBorder="1" applyAlignment="1">
      <alignment horizontal="right" vertical="center"/>
    </xf>
    <xf numFmtId="0" fontId="0" fillId="7" borderId="38" xfId="0" applyFont="1" applyFill="1" applyBorder="1" applyAlignment="1">
      <alignment vertical="center"/>
    </xf>
    <xf numFmtId="0" fontId="0" fillId="7" borderId="39" xfId="0" applyFont="1" applyFill="1" applyBorder="1" applyAlignment="1">
      <alignment vertical="center"/>
    </xf>
    <xf numFmtId="0" fontId="0" fillId="7" borderId="40" xfId="0" applyFont="1" applyFill="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8" fontId="0" fillId="0" borderId="41" xfId="48" applyFont="1" applyBorder="1" applyAlignment="1">
      <alignment horizontal="right" vertical="center"/>
    </xf>
    <xf numFmtId="38" fontId="0" fillId="0" borderId="42" xfId="48" applyFont="1" applyBorder="1" applyAlignment="1">
      <alignment horizontal="right" vertical="center"/>
    </xf>
    <xf numFmtId="0" fontId="0" fillId="7"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38" fontId="0" fillId="0" borderId="44" xfId="48" applyFont="1" applyBorder="1" applyAlignment="1">
      <alignment horizontal="right" vertical="center"/>
    </xf>
    <xf numFmtId="38" fontId="0" fillId="0" borderId="43" xfId="48" applyFont="1" applyBorder="1" applyAlignment="1">
      <alignment horizontal="right" vertical="center"/>
    </xf>
    <xf numFmtId="0" fontId="0" fillId="7"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8" fontId="0" fillId="0" borderId="46" xfId="48" applyFont="1" applyBorder="1" applyAlignment="1">
      <alignment horizontal="right" vertical="center"/>
    </xf>
    <xf numFmtId="38" fontId="0" fillId="0" borderId="47" xfId="48" applyFont="1" applyBorder="1" applyAlignment="1">
      <alignment horizontal="right" vertical="center"/>
    </xf>
    <xf numFmtId="38" fontId="0" fillId="0" borderId="48" xfId="48" applyFont="1" applyBorder="1" applyAlignment="1">
      <alignment horizontal="right" vertical="center"/>
    </xf>
    <xf numFmtId="186" fontId="0" fillId="0" borderId="49" xfId="48" applyNumberFormat="1" applyFont="1" applyBorder="1" applyAlignment="1">
      <alignment horizontal="right" vertical="center"/>
    </xf>
    <xf numFmtId="186" fontId="0" fillId="0" borderId="43" xfId="48" applyNumberFormat="1" applyFont="1" applyBorder="1" applyAlignment="1">
      <alignment horizontal="right" vertical="center"/>
    </xf>
    <xf numFmtId="186" fontId="0" fillId="0" borderId="47" xfId="48" applyNumberFormat="1" applyFont="1" applyBorder="1" applyAlignment="1">
      <alignment horizontal="right" vertical="center"/>
    </xf>
    <xf numFmtId="38" fontId="0" fillId="0" borderId="50" xfId="48" applyFont="1" applyBorder="1" applyAlignment="1">
      <alignment horizontal="right" vertical="center"/>
    </xf>
    <xf numFmtId="186" fontId="0" fillId="0" borderId="51" xfId="48" applyNumberFormat="1" applyFont="1" applyBorder="1" applyAlignment="1">
      <alignment horizontal="right" vertical="center"/>
    </xf>
    <xf numFmtId="186" fontId="0" fillId="0" borderId="42" xfId="48" applyNumberFormat="1" applyFont="1" applyBorder="1" applyAlignment="1">
      <alignment horizontal="right" vertical="center"/>
    </xf>
    <xf numFmtId="38" fontId="0" fillId="0" borderId="52" xfId="48" applyFont="1" applyBorder="1" applyAlignment="1">
      <alignment horizontal="right" vertical="center"/>
    </xf>
    <xf numFmtId="186" fontId="0" fillId="0" borderId="53" xfId="48" applyNumberFormat="1" applyFont="1" applyBorder="1" applyAlignment="1">
      <alignment horizontal="right" vertical="center"/>
    </xf>
    <xf numFmtId="38" fontId="0" fillId="0" borderId="54" xfId="48" applyFont="1" applyBorder="1" applyAlignment="1">
      <alignment horizontal="right" vertical="center"/>
    </xf>
    <xf numFmtId="186" fontId="0" fillId="0" borderId="55" xfId="48" applyNumberFormat="1" applyFont="1" applyBorder="1" applyAlignment="1">
      <alignment horizontal="right" vertical="center"/>
    </xf>
    <xf numFmtId="38" fontId="0" fillId="0" borderId="56" xfId="48" applyFont="1" applyBorder="1" applyAlignment="1">
      <alignment horizontal="right" vertical="center"/>
    </xf>
    <xf numFmtId="186" fontId="0" fillId="0" borderId="57" xfId="48" applyNumberFormat="1" applyFont="1" applyBorder="1" applyAlignment="1">
      <alignment horizontal="right" vertical="center"/>
    </xf>
    <xf numFmtId="38" fontId="0" fillId="0" borderId="58" xfId="48" applyFont="1" applyBorder="1" applyAlignment="1">
      <alignment horizontal="right" vertical="center"/>
    </xf>
    <xf numFmtId="186" fontId="0" fillId="0" borderId="59" xfId="48" applyNumberFormat="1" applyFont="1" applyBorder="1" applyAlignment="1">
      <alignment horizontal="right" vertical="center"/>
    </xf>
    <xf numFmtId="0" fontId="0" fillId="0" borderId="0" xfId="0" applyFont="1" applyBorder="1" applyAlignment="1">
      <alignment horizontal="left" vertical="center"/>
    </xf>
    <xf numFmtId="38" fontId="0" fillId="0" borderId="0" xfId="48" applyFont="1" applyBorder="1" applyAlignment="1">
      <alignment horizontal="right" vertical="center"/>
    </xf>
    <xf numFmtId="0" fontId="0" fillId="0" borderId="60" xfId="0"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left" vertical="center"/>
    </xf>
    <xf numFmtId="0" fontId="0" fillId="0" borderId="65" xfId="0" applyFont="1" applyBorder="1" applyAlignment="1">
      <alignment horizontal="center" vertical="center" shrinkToFit="1"/>
    </xf>
    <xf numFmtId="0" fontId="0" fillId="4" borderId="35" xfId="0" applyFont="1" applyFill="1" applyBorder="1" applyAlignment="1">
      <alignment horizontal="right" vertical="center"/>
    </xf>
    <xf numFmtId="0" fontId="0" fillId="0" borderId="66" xfId="0" applyFont="1" applyBorder="1" applyAlignment="1">
      <alignment horizontal="center" vertical="center"/>
    </xf>
    <xf numFmtId="0" fontId="0" fillId="0" borderId="17" xfId="0" applyFont="1" applyBorder="1" applyAlignment="1">
      <alignment horizontal="center" vertical="center"/>
    </xf>
    <xf numFmtId="176" fontId="38" fillId="0" borderId="10" xfId="0" applyNumberFormat="1" applyFont="1" applyBorder="1" applyAlignment="1">
      <alignment vertical="center"/>
    </xf>
    <xf numFmtId="182" fontId="38" fillId="0" borderId="10" xfId="0" applyNumberFormat="1" applyFont="1" applyBorder="1" applyAlignment="1">
      <alignment vertical="center"/>
    </xf>
    <xf numFmtId="182" fontId="38" fillId="0" borderId="10" xfId="0" applyNumberFormat="1" applyFont="1" applyFill="1" applyBorder="1" applyAlignment="1">
      <alignment vertical="center"/>
    </xf>
    <xf numFmtId="181" fontId="38" fillId="0" borderId="10" xfId="0" applyNumberFormat="1" applyFont="1" applyBorder="1" applyAlignment="1">
      <alignment horizontal="center" vertical="center"/>
    </xf>
    <xf numFmtId="182" fontId="38" fillId="0" borderId="10" xfId="0" applyNumberFormat="1" applyFont="1" applyBorder="1" applyAlignment="1">
      <alignment horizontal="center" vertical="center"/>
    </xf>
    <xf numFmtId="181" fontId="38" fillId="0" borderId="0" xfId="0" applyNumberFormat="1" applyFont="1" applyBorder="1" applyAlignment="1">
      <alignment horizontal="center" vertical="center"/>
    </xf>
    <xf numFmtId="182" fontId="38" fillId="0" borderId="0" xfId="0" applyNumberFormat="1" applyFont="1" applyBorder="1" applyAlignment="1">
      <alignment horizontal="center" vertical="center"/>
    </xf>
    <xf numFmtId="0" fontId="38" fillId="0" borderId="67" xfId="0" applyFont="1" applyBorder="1" applyAlignment="1">
      <alignment horizontal="left" vertical="center"/>
    </xf>
    <xf numFmtId="0" fontId="38" fillId="0" borderId="0" xfId="0" applyFont="1" applyBorder="1" applyAlignment="1">
      <alignment horizontal="left" vertical="center"/>
    </xf>
    <xf numFmtId="0" fontId="0" fillId="4" borderId="61"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0" xfId="0" applyFont="1" applyFill="1" applyBorder="1" applyAlignment="1">
      <alignment horizontal="center" vertical="center" shrinkToFit="1"/>
    </xf>
    <xf numFmtId="0" fontId="0" fillId="4" borderId="65" xfId="0" applyFont="1" applyFill="1" applyBorder="1" applyAlignment="1">
      <alignment horizontal="right" vertical="center"/>
    </xf>
    <xf numFmtId="0" fontId="0" fillId="4" borderId="37" xfId="0" applyFont="1" applyFill="1" applyBorder="1" applyAlignment="1">
      <alignment horizontal="right" vertical="center"/>
    </xf>
    <xf numFmtId="0" fontId="0" fillId="0" borderId="64" xfId="0" applyFont="1" applyBorder="1" applyAlignment="1">
      <alignment horizontal="center" vertical="center"/>
    </xf>
    <xf numFmtId="38" fontId="0" fillId="0" borderId="66" xfId="48" applyFont="1" applyBorder="1" applyAlignment="1">
      <alignment horizontal="right" vertical="center"/>
    </xf>
    <xf numFmtId="38" fontId="0" fillId="0" borderId="15" xfId="48" applyFont="1" applyBorder="1" applyAlignment="1">
      <alignment horizontal="right" vertical="center"/>
    </xf>
    <xf numFmtId="182" fontId="0" fillId="0" borderId="15" xfId="0" applyNumberFormat="1" applyFont="1" applyBorder="1" applyAlignment="1">
      <alignment horizontal="right" vertical="center"/>
    </xf>
    <xf numFmtId="0" fontId="0" fillId="0" borderId="68" xfId="0" applyFont="1" applyBorder="1" applyAlignment="1">
      <alignment horizontal="center" vertical="center"/>
    </xf>
    <xf numFmtId="38" fontId="0" fillId="0" borderId="17" xfId="48" applyFont="1" applyBorder="1" applyAlignment="1">
      <alignment horizontal="right" vertical="center"/>
    </xf>
    <xf numFmtId="0" fontId="38" fillId="0" borderId="60" xfId="0" applyFont="1" applyBorder="1" applyAlignment="1">
      <alignment horizontal="right" vertical="center"/>
    </xf>
    <xf numFmtId="0" fontId="38" fillId="0" borderId="69" xfId="0" applyFont="1" applyBorder="1" applyAlignment="1">
      <alignment horizontal="left" vertical="center"/>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15" xfId="0" applyFont="1" applyFill="1" applyBorder="1" applyAlignment="1">
      <alignment horizontal="right" vertical="center"/>
    </xf>
    <xf numFmtId="38" fontId="38" fillId="0" borderId="10" xfId="48" applyFont="1" applyFill="1" applyBorder="1" applyAlignment="1" applyProtection="1">
      <alignment horizontal="right" vertical="center"/>
      <protection locked="0"/>
    </xf>
    <xf numFmtId="189" fontId="0" fillId="0" borderId="10" xfId="48" applyNumberFormat="1" applyFont="1" applyFill="1" applyBorder="1" applyAlignment="1">
      <alignment horizontal="right" vertical="center"/>
    </xf>
    <xf numFmtId="189" fontId="0" fillId="0" borderId="10" xfId="0" applyNumberFormat="1" applyFont="1" applyFill="1" applyBorder="1" applyAlignment="1">
      <alignment horizontal="right" vertical="center"/>
    </xf>
    <xf numFmtId="0" fontId="0" fillId="0" borderId="11"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7" xfId="0" applyFont="1" applyFill="1" applyBorder="1" applyAlignment="1">
      <alignment vertical="center" wrapText="1"/>
    </xf>
    <xf numFmtId="182" fontId="0" fillId="0" borderId="35"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35" xfId="0" applyFont="1" applyBorder="1" applyAlignment="1">
      <alignment horizontal="right" vertical="center"/>
    </xf>
    <xf numFmtId="180" fontId="0" fillId="0" borderId="15" xfId="0" applyNumberFormat="1" applyFont="1" applyBorder="1" applyAlignment="1">
      <alignment horizontal="right" vertical="center"/>
    </xf>
    <xf numFmtId="0" fontId="0" fillId="0" borderId="15" xfId="0" applyFont="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182" fontId="0"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180" fontId="0" fillId="0" borderId="0" xfId="0" applyNumberFormat="1" applyFont="1" applyBorder="1" applyAlignment="1">
      <alignment horizontal="right" vertical="center"/>
    </xf>
    <xf numFmtId="0" fontId="0" fillId="4" borderId="10" xfId="0" applyFont="1" applyFill="1" applyBorder="1" applyAlignment="1">
      <alignment horizontal="center" vertical="center" wrapText="1"/>
    </xf>
    <xf numFmtId="176" fontId="38" fillId="4" borderId="10" xfId="0" applyNumberFormat="1" applyFont="1" applyFill="1" applyBorder="1" applyAlignment="1">
      <alignment horizontal="center" vertical="center"/>
    </xf>
    <xf numFmtId="182" fontId="0" fillId="0" borderId="10" xfId="0" applyNumberFormat="1" applyFont="1" applyBorder="1" applyAlignment="1">
      <alignment horizontal="center" vertical="center"/>
    </xf>
    <xf numFmtId="38" fontId="38" fillId="0" borderId="10" xfId="48" applyFont="1" applyBorder="1" applyAlignment="1">
      <alignment horizontal="right" vertical="center" shrinkToFit="1"/>
    </xf>
    <xf numFmtId="188" fontId="0" fillId="0" borderId="10" xfId="0" applyNumberFormat="1" applyFont="1" applyBorder="1" applyAlignment="1">
      <alignment horizontal="right" vertical="center"/>
    </xf>
    <xf numFmtId="187" fontId="38" fillId="0" borderId="10" xfId="42" applyNumberFormat="1" applyFont="1" applyBorder="1" applyAlignment="1">
      <alignment horizontal="right" vertical="center" shrinkToFit="1"/>
    </xf>
    <xf numFmtId="187" fontId="0" fillId="0" borderId="10" xfId="0" applyNumberFormat="1" applyFont="1" applyBorder="1" applyAlignment="1">
      <alignment horizontal="right" vertical="center"/>
    </xf>
    <xf numFmtId="176" fontId="38" fillId="0" borderId="10" xfId="0" applyNumberFormat="1" applyFont="1" applyBorder="1" applyAlignment="1">
      <alignment vertical="center" shrinkToFit="1"/>
    </xf>
    <xf numFmtId="0" fontId="0" fillId="0" borderId="0" xfId="0" applyFont="1" applyFill="1" applyBorder="1" applyAlignment="1">
      <alignment horizontal="left" vertical="center"/>
    </xf>
    <xf numFmtId="38" fontId="0" fillId="0" borderId="10" xfId="0" applyNumberFormat="1" applyFont="1" applyFill="1" applyBorder="1" applyAlignment="1">
      <alignment horizontal="right" vertical="center" wrapText="1"/>
    </xf>
    <xf numFmtId="38" fontId="0" fillId="0" borderId="10" xfId="48" applyFont="1" applyFill="1" applyBorder="1" applyAlignment="1">
      <alignment horizontal="right" vertical="center" wrapText="1"/>
    </xf>
    <xf numFmtId="38" fontId="38" fillId="0" borderId="71" xfId="48" applyFont="1" applyBorder="1" applyAlignment="1">
      <alignment vertical="center"/>
    </xf>
    <xf numFmtId="38" fontId="0" fillId="0" borderId="71" xfId="0" applyNumberFormat="1" applyFont="1" applyBorder="1" applyAlignment="1">
      <alignment horizontal="right" vertical="center"/>
    </xf>
    <xf numFmtId="38" fontId="38" fillId="0" borderId="15" xfId="48" applyFont="1" applyBorder="1" applyAlignment="1">
      <alignment horizontal="right" vertical="center"/>
    </xf>
    <xf numFmtId="38" fontId="38" fillId="0" borderId="30" xfId="48" applyFont="1" applyBorder="1" applyAlignment="1">
      <alignment vertical="center"/>
    </xf>
    <xf numFmtId="38" fontId="38" fillId="0" borderId="10" xfId="48" applyFont="1" applyBorder="1" applyAlignment="1">
      <alignment vertical="center"/>
    </xf>
    <xf numFmtId="38" fontId="38" fillId="0" borderId="15" xfId="48" applyFont="1" applyBorder="1" applyAlignment="1">
      <alignment vertical="center"/>
    </xf>
    <xf numFmtId="0" fontId="39" fillId="4" borderId="30" xfId="0" applyFont="1" applyFill="1" applyBorder="1" applyAlignment="1">
      <alignment horizontal="center" vertical="center"/>
    </xf>
    <xf numFmtId="0" fontId="0" fillId="0" borderId="31" xfId="0" applyFont="1" applyBorder="1" applyAlignment="1">
      <alignment horizontal="left" vertical="center"/>
    </xf>
    <xf numFmtId="0" fontId="0" fillId="4" borderId="15" xfId="0" applyFont="1" applyFill="1" applyBorder="1" applyAlignment="1">
      <alignment horizontal="right" vertical="center"/>
    </xf>
    <xf numFmtId="38" fontId="0" fillId="0" borderId="10" xfId="48" applyFont="1" applyBorder="1" applyAlignment="1">
      <alignment horizontal="right" vertical="center"/>
    </xf>
    <xf numFmtId="190" fontId="0" fillId="0" borderId="10" xfId="0" applyNumberFormat="1" applyFont="1" applyBorder="1" applyAlignment="1">
      <alignment horizontal="right" vertical="center"/>
    </xf>
    <xf numFmtId="0" fontId="0" fillId="4" borderId="7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0" borderId="7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4"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4" borderId="72"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73"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56" xfId="0" applyFont="1" applyFill="1" applyBorder="1" applyAlignment="1">
      <alignment horizontal="center" vertical="center"/>
    </xf>
    <xf numFmtId="0" fontId="0" fillId="7" borderId="58"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59" xfId="0" applyFont="1" applyFill="1" applyBorder="1" applyAlignment="1">
      <alignment horizontal="center" vertical="center"/>
    </xf>
    <xf numFmtId="0" fontId="0" fillId="7" borderId="73" xfId="0" applyFont="1" applyFill="1" applyBorder="1" applyAlignment="1">
      <alignment horizontal="right" vertical="center"/>
    </xf>
    <xf numFmtId="0" fontId="0" fillId="7" borderId="75" xfId="0" applyFont="1" applyFill="1" applyBorder="1" applyAlignment="1">
      <alignment horizontal="right" vertical="center"/>
    </xf>
    <xf numFmtId="0" fontId="0" fillId="7" borderId="74" xfId="0" applyFont="1" applyFill="1" applyBorder="1" applyAlignment="1">
      <alignment horizontal="right" vertical="center"/>
    </xf>
    <xf numFmtId="0" fontId="0" fillId="7" borderId="76" xfId="0" applyFont="1" applyFill="1" applyBorder="1" applyAlignment="1">
      <alignment horizontal="right" vertical="center"/>
    </xf>
    <xf numFmtId="0" fontId="0" fillId="7" borderId="72" xfId="0" applyFont="1" applyFill="1" applyBorder="1" applyAlignment="1">
      <alignment horizontal="right" vertical="center"/>
    </xf>
    <xf numFmtId="0" fontId="0" fillId="7" borderId="77" xfId="0" applyFont="1" applyFill="1" applyBorder="1" applyAlignment="1">
      <alignment horizontal="right" vertical="center"/>
    </xf>
    <xf numFmtId="0" fontId="0" fillId="7" borderId="78" xfId="0" applyFont="1" applyFill="1" applyBorder="1" applyAlignment="1">
      <alignment horizontal="center" vertical="center" textRotation="255" shrinkToFit="1"/>
    </xf>
    <xf numFmtId="0" fontId="0" fillId="7" borderId="79" xfId="0" applyFont="1" applyFill="1" applyBorder="1" applyAlignment="1">
      <alignment horizontal="center" vertical="center" textRotation="255" shrinkToFit="1"/>
    </xf>
    <xf numFmtId="0" fontId="0" fillId="7" borderId="80" xfId="0" applyFont="1" applyFill="1" applyBorder="1" applyAlignment="1">
      <alignment horizontal="center" vertical="center" textRotation="255" shrinkToFit="1"/>
    </xf>
    <xf numFmtId="0" fontId="0" fillId="7" borderId="63" xfId="0" applyFont="1" applyFill="1" applyBorder="1" applyAlignment="1">
      <alignment horizontal="center" vertical="center" textRotation="255" shrinkToFit="1"/>
    </xf>
    <xf numFmtId="0" fontId="0" fillId="7" borderId="81" xfId="0" applyFont="1" applyFill="1" applyBorder="1" applyAlignment="1">
      <alignment horizontal="center" vertical="center" textRotation="255" shrinkToFit="1"/>
    </xf>
    <xf numFmtId="0" fontId="0" fillId="7" borderId="82" xfId="0" applyFont="1" applyFill="1" applyBorder="1" applyAlignment="1">
      <alignment horizontal="center" vertical="center" textRotation="255" shrinkToFit="1"/>
    </xf>
    <xf numFmtId="0" fontId="0" fillId="7" borderId="83" xfId="0" applyFont="1" applyFill="1" applyBorder="1" applyAlignment="1">
      <alignment horizontal="center" vertical="center"/>
    </xf>
    <xf numFmtId="0" fontId="0" fillId="7" borderId="84" xfId="0" applyFont="1" applyFill="1" applyBorder="1" applyAlignment="1">
      <alignment horizontal="center" vertical="center"/>
    </xf>
    <xf numFmtId="0" fontId="0" fillId="7" borderId="30" xfId="0" applyFont="1" applyFill="1" applyBorder="1" applyAlignment="1">
      <alignment horizontal="center" vertical="center" textRotation="255"/>
    </xf>
    <xf numFmtId="0" fontId="0" fillId="7" borderId="31" xfId="0" applyFont="1" applyFill="1" applyBorder="1" applyAlignment="1">
      <alignment horizontal="center" vertical="center" textRotation="255"/>
    </xf>
    <xf numFmtId="0" fontId="0" fillId="7" borderId="36" xfId="0" applyFont="1" applyFill="1" applyBorder="1" applyAlignment="1">
      <alignment horizontal="center" vertical="center" textRotation="255"/>
    </xf>
    <xf numFmtId="0" fontId="0" fillId="7" borderId="85" xfId="0" applyFont="1" applyFill="1" applyBorder="1" applyAlignment="1">
      <alignment horizontal="center" vertical="center" textRotation="255"/>
    </xf>
    <xf numFmtId="0" fontId="0" fillId="7" borderId="86" xfId="0" applyFont="1" applyFill="1" applyBorder="1" applyAlignment="1">
      <alignment horizontal="center" vertical="center" textRotation="255"/>
    </xf>
    <xf numFmtId="0" fontId="0" fillId="7" borderId="58" xfId="0" applyFont="1" applyFill="1" applyBorder="1" applyAlignment="1">
      <alignment horizontal="center" vertical="center" textRotation="255"/>
    </xf>
    <xf numFmtId="0" fontId="0" fillId="7" borderId="10" xfId="0" applyFont="1" applyFill="1" applyBorder="1" applyAlignment="1">
      <alignment horizontal="center" vertical="center"/>
    </xf>
    <xf numFmtId="0" fontId="0" fillId="7" borderId="41"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52"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0" fillId="7" borderId="15"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87"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7" borderId="37"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88" xfId="0" applyFont="1" applyFill="1" applyBorder="1" applyAlignment="1">
      <alignment horizontal="center" vertical="center"/>
    </xf>
    <xf numFmtId="0" fontId="0" fillId="7" borderId="49" xfId="0" applyFont="1" applyFill="1" applyBorder="1" applyAlignment="1">
      <alignment horizontal="center" vertical="center"/>
    </xf>
    <xf numFmtId="0" fontId="0" fillId="7" borderId="43" xfId="0" applyFont="1" applyFill="1" applyBorder="1" applyAlignment="1">
      <alignment horizontal="center" vertical="center"/>
    </xf>
    <xf numFmtId="0" fontId="0" fillId="7" borderId="89"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41" xfId="0" applyFont="1" applyFill="1" applyBorder="1" applyAlignment="1">
      <alignment horizontal="center" vertical="center" textRotation="255"/>
    </xf>
    <xf numFmtId="0" fontId="0" fillId="7" borderId="44" xfId="0" applyFont="1" applyFill="1" applyBorder="1" applyAlignment="1">
      <alignment horizontal="center" vertical="center" textRotation="255"/>
    </xf>
    <xf numFmtId="0" fontId="0" fillId="7" borderId="90" xfId="0" applyFont="1" applyFill="1" applyBorder="1" applyAlignment="1">
      <alignment horizontal="center" vertical="center" textRotation="255"/>
    </xf>
    <xf numFmtId="0" fontId="0" fillId="7" borderId="10" xfId="0" applyFont="1" applyFill="1" applyBorder="1" applyAlignment="1">
      <alignment horizontal="center" vertical="center" textRotation="255"/>
    </xf>
    <xf numFmtId="0" fontId="0" fillId="7" borderId="35" xfId="0" applyFont="1" applyFill="1" applyBorder="1" applyAlignment="1">
      <alignment horizontal="center" vertical="center" textRotation="255"/>
    </xf>
    <xf numFmtId="0" fontId="0" fillId="7" borderId="35"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textRotation="255" shrinkToFit="1"/>
    </xf>
    <xf numFmtId="0" fontId="0" fillId="4" borderId="10" xfId="0" applyFont="1" applyFill="1" applyBorder="1" applyAlignment="1">
      <alignment horizontal="center" vertical="center" textRotation="255"/>
    </xf>
    <xf numFmtId="0" fontId="0" fillId="4" borderId="12" xfId="0" applyFont="1" applyFill="1" applyBorder="1" applyAlignment="1">
      <alignment horizontal="center" vertical="center"/>
    </xf>
    <xf numFmtId="0" fontId="0" fillId="4" borderId="91" xfId="0" applyFont="1" applyFill="1" applyBorder="1" applyAlignment="1">
      <alignment horizontal="center" vertical="center"/>
    </xf>
    <xf numFmtId="0" fontId="0" fillId="4" borderId="66" xfId="0" applyFont="1" applyFill="1" applyBorder="1" applyAlignment="1">
      <alignment horizontal="center" vertical="center"/>
    </xf>
    <xf numFmtId="0" fontId="0" fillId="0" borderId="7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17" xfId="0" applyFont="1" applyFill="1" applyBorder="1" applyAlignment="1">
      <alignment horizontal="center" vertical="center"/>
    </xf>
    <xf numFmtId="181" fontId="0" fillId="0" borderId="30" xfId="0" applyNumberFormat="1" applyFont="1" applyBorder="1" applyAlignment="1">
      <alignment horizontal="right" vertical="center"/>
    </xf>
    <xf numFmtId="181" fontId="0" fillId="0" borderId="15"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15" xfId="0" applyNumberFormat="1" applyFont="1" applyBorder="1" applyAlignment="1">
      <alignment horizontal="right" vertical="center"/>
    </xf>
    <xf numFmtId="181" fontId="0" fillId="0" borderId="92" xfId="0" applyNumberFormat="1" applyFont="1" applyBorder="1" applyAlignment="1">
      <alignment horizontal="right" vertical="center"/>
    </xf>
    <xf numFmtId="38" fontId="0" fillId="0" borderId="10" xfId="48" applyFont="1" applyBorder="1" applyAlignment="1">
      <alignment horizontal="right" vertical="center"/>
    </xf>
    <xf numFmtId="38" fontId="0" fillId="0" borderId="15" xfId="48" applyFont="1" applyBorder="1" applyAlignment="1">
      <alignment horizontal="right" vertical="center"/>
    </xf>
    <xf numFmtId="182" fontId="0" fillId="0" borderId="30" xfId="0" applyNumberFormat="1" applyFont="1" applyBorder="1" applyAlignment="1">
      <alignment horizontal="right" vertical="center"/>
    </xf>
    <xf numFmtId="182" fontId="0" fillId="0" borderId="15" xfId="0" applyNumberFormat="1" applyFont="1" applyBorder="1" applyAlignment="1">
      <alignment horizontal="right" vertical="center"/>
    </xf>
    <xf numFmtId="180" fontId="0" fillId="0" borderId="92" xfId="0" applyNumberFormat="1" applyFont="1" applyBorder="1" applyAlignment="1">
      <alignment horizontal="right" vertical="center"/>
    </xf>
    <xf numFmtId="180" fontId="0" fillId="0" borderId="15" xfId="0" applyNumberFormat="1" applyFont="1" applyBorder="1" applyAlignment="1">
      <alignment horizontal="right" vertical="center"/>
    </xf>
    <xf numFmtId="38" fontId="0" fillId="0" borderId="30" xfId="48" applyNumberFormat="1" applyFont="1" applyBorder="1" applyAlignment="1">
      <alignment vertical="center"/>
    </xf>
    <xf numFmtId="38" fontId="0" fillId="0" borderId="15" xfId="48" applyNumberFormat="1" applyFont="1" applyBorder="1" applyAlignment="1">
      <alignment vertical="center"/>
    </xf>
    <xf numFmtId="38" fontId="0" fillId="0" borderId="92" xfId="48" applyNumberFormat="1" applyFont="1" applyBorder="1" applyAlignment="1">
      <alignment vertical="center"/>
    </xf>
    <xf numFmtId="38" fontId="0" fillId="0" borderId="92" xfId="48" applyFont="1" applyBorder="1" applyAlignment="1">
      <alignment horizontal="right" vertical="center"/>
    </xf>
    <xf numFmtId="182" fontId="0" fillId="0" borderId="92" xfId="0" applyNumberFormat="1" applyFont="1" applyBorder="1" applyAlignment="1">
      <alignment horizontal="right" vertical="center"/>
    </xf>
    <xf numFmtId="0" fontId="0" fillId="0" borderId="60" xfId="0" applyFont="1" applyBorder="1" applyAlignment="1">
      <alignment horizontal="center" vertical="center"/>
    </xf>
    <xf numFmtId="0" fontId="0" fillId="0" borderId="64" xfId="0" applyFont="1" applyBorder="1" applyAlignment="1">
      <alignment horizontal="center" vertical="center"/>
    </xf>
    <xf numFmtId="38" fontId="0" fillId="0" borderId="30" xfId="0" applyNumberFormat="1" applyFont="1" applyBorder="1" applyAlignment="1">
      <alignment horizontal="right" vertical="center"/>
    </xf>
    <xf numFmtId="38" fontId="0" fillId="0" borderId="15" xfId="0" applyNumberFormat="1" applyFont="1" applyBorder="1" applyAlignment="1">
      <alignment horizontal="right" vertical="center"/>
    </xf>
    <xf numFmtId="38" fontId="0" fillId="0" borderId="92" xfId="0" applyNumberFormat="1" applyFont="1" applyBorder="1" applyAlignment="1">
      <alignment horizontal="right"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40" fillId="4" borderId="30" xfId="0" applyFont="1" applyFill="1" applyBorder="1" applyAlignment="1">
      <alignment horizontal="center" vertical="center" wrapText="1"/>
    </xf>
    <xf numFmtId="0" fontId="40" fillId="4" borderId="31" xfId="0" applyFont="1" applyFill="1" applyBorder="1" applyAlignment="1">
      <alignment horizontal="center" vertical="center" wrapText="1"/>
    </xf>
    <xf numFmtId="0" fontId="40" fillId="4" borderId="15"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0" fillId="4" borderId="10" xfId="0" applyFont="1" applyFill="1" applyBorder="1" applyAlignment="1">
      <alignment horizontal="center" vertical="center" wrapText="1"/>
    </xf>
    <xf numFmtId="0" fontId="0" fillId="0" borderId="14"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34</xdr:row>
      <xdr:rowOff>66675</xdr:rowOff>
    </xdr:from>
    <xdr:ext cx="638175" cy="1085850"/>
    <xdr:sp>
      <xdr:nvSpPr>
        <xdr:cNvPr id="1" name="直線コネクタ 5"/>
        <xdr:cNvSpPr>
          <a:spLocks/>
        </xdr:cNvSpPr>
      </xdr:nvSpPr>
      <xdr:spPr>
        <a:xfrm>
          <a:off x="742950" y="10106025"/>
          <a:ext cx="63817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43</xdr:row>
      <xdr:rowOff>28575</xdr:rowOff>
    </xdr:from>
    <xdr:ext cx="647700" cy="1133475"/>
    <xdr:sp>
      <xdr:nvSpPr>
        <xdr:cNvPr id="2" name="直線コネクタ 6"/>
        <xdr:cNvSpPr>
          <a:spLocks/>
        </xdr:cNvSpPr>
      </xdr:nvSpPr>
      <xdr:spPr>
        <a:xfrm>
          <a:off x="704850" y="12725400"/>
          <a:ext cx="647700" cy="113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9525</xdr:colOff>
      <xdr:row>52</xdr:row>
      <xdr:rowOff>19050</xdr:rowOff>
    </xdr:from>
    <xdr:ext cx="685800" cy="1190625"/>
    <xdr:sp>
      <xdr:nvSpPr>
        <xdr:cNvPr id="3" name="直線コネクタ 7"/>
        <xdr:cNvSpPr>
          <a:spLocks/>
        </xdr:cNvSpPr>
      </xdr:nvSpPr>
      <xdr:spPr>
        <a:xfrm>
          <a:off x="714375" y="15373350"/>
          <a:ext cx="685800" cy="1190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38100</xdr:colOff>
      <xdr:row>61</xdr:row>
      <xdr:rowOff>9525</xdr:rowOff>
    </xdr:from>
    <xdr:ext cx="647700" cy="1171575"/>
    <xdr:sp>
      <xdr:nvSpPr>
        <xdr:cNvPr id="4" name="直線コネクタ 8"/>
        <xdr:cNvSpPr>
          <a:spLocks/>
        </xdr:cNvSpPr>
      </xdr:nvSpPr>
      <xdr:spPr>
        <a:xfrm>
          <a:off x="742950" y="18021300"/>
          <a:ext cx="647700"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38100</xdr:colOff>
      <xdr:row>34</xdr:row>
      <xdr:rowOff>66675</xdr:rowOff>
    </xdr:from>
    <xdr:ext cx="638175" cy="1095375"/>
    <xdr:sp>
      <xdr:nvSpPr>
        <xdr:cNvPr id="5" name="直線コネクタ 13"/>
        <xdr:cNvSpPr>
          <a:spLocks/>
        </xdr:cNvSpPr>
      </xdr:nvSpPr>
      <xdr:spPr>
        <a:xfrm>
          <a:off x="9401175" y="10106025"/>
          <a:ext cx="638175"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0</xdr:colOff>
      <xdr:row>43</xdr:row>
      <xdr:rowOff>28575</xdr:rowOff>
    </xdr:from>
    <xdr:ext cx="647700" cy="1143000"/>
    <xdr:sp>
      <xdr:nvSpPr>
        <xdr:cNvPr id="6" name="直線コネクタ 15"/>
        <xdr:cNvSpPr>
          <a:spLocks/>
        </xdr:cNvSpPr>
      </xdr:nvSpPr>
      <xdr:spPr>
        <a:xfrm>
          <a:off x="9363075" y="12725400"/>
          <a:ext cx="647700"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9525</xdr:colOff>
      <xdr:row>52</xdr:row>
      <xdr:rowOff>19050</xdr:rowOff>
    </xdr:from>
    <xdr:ext cx="685800" cy="1209675"/>
    <xdr:sp>
      <xdr:nvSpPr>
        <xdr:cNvPr id="7" name="直線コネクタ 16"/>
        <xdr:cNvSpPr>
          <a:spLocks/>
        </xdr:cNvSpPr>
      </xdr:nvSpPr>
      <xdr:spPr>
        <a:xfrm>
          <a:off x="9372600" y="15373350"/>
          <a:ext cx="68580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13</xdr:col>
      <xdr:colOff>38100</xdr:colOff>
      <xdr:row>61</xdr:row>
      <xdr:rowOff>9525</xdr:rowOff>
    </xdr:from>
    <xdr:ext cx="647700" cy="1190625"/>
    <xdr:sp>
      <xdr:nvSpPr>
        <xdr:cNvPr id="8" name="直線コネクタ 17"/>
        <xdr:cNvSpPr>
          <a:spLocks/>
        </xdr:cNvSpPr>
      </xdr:nvSpPr>
      <xdr:spPr>
        <a:xfrm>
          <a:off x="9401175" y="18021300"/>
          <a:ext cx="647700" cy="1190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55</xdr:row>
      <xdr:rowOff>0</xdr:rowOff>
    </xdr:from>
    <xdr:ext cx="676275" cy="895350"/>
    <xdr:sp>
      <xdr:nvSpPr>
        <xdr:cNvPr id="1" name="直線コネクタ 5"/>
        <xdr:cNvSpPr>
          <a:spLocks/>
        </xdr:cNvSpPr>
      </xdr:nvSpPr>
      <xdr:spPr>
        <a:xfrm>
          <a:off x="742950" y="16240125"/>
          <a:ext cx="676275"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14</xdr:col>
      <xdr:colOff>38100</xdr:colOff>
      <xdr:row>55</xdr:row>
      <xdr:rowOff>0</xdr:rowOff>
    </xdr:from>
    <xdr:ext cx="676275" cy="914400"/>
    <xdr:sp>
      <xdr:nvSpPr>
        <xdr:cNvPr id="2" name="直線コネクタ 3"/>
        <xdr:cNvSpPr>
          <a:spLocks/>
        </xdr:cNvSpPr>
      </xdr:nvSpPr>
      <xdr:spPr>
        <a:xfrm>
          <a:off x="10182225" y="16240125"/>
          <a:ext cx="676275"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66</xdr:row>
      <xdr:rowOff>0</xdr:rowOff>
    </xdr:from>
    <xdr:ext cx="685800" cy="590550"/>
    <xdr:sp>
      <xdr:nvSpPr>
        <xdr:cNvPr id="1" name="直線コネクタ 1"/>
        <xdr:cNvSpPr>
          <a:spLocks/>
        </xdr:cNvSpPr>
      </xdr:nvSpPr>
      <xdr:spPr>
        <a:xfrm>
          <a:off x="742950" y="19488150"/>
          <a:ext cx="68580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38100</xdr:colOff>
      <xdr:row>49</xdr:row>
      <xdr:rowOff>9525</xdr:rowOff>
    </xdr:from>
    <xdr:ext cx="723900" cy="590550"/>
    <xdr:sp>
      <xdr:nvSpPr>
        <xdr:cNvPr id="2" name="直線コネクタ 4"/>
        <xdr:cNvSpPr>
          <a:spLocks/>
        </xdr:cNvSpPr>
      </xdr:nvSpPr>
      <xdr:spPr>
        <a:xfrm>
          <a:off x="742950" y="14478000"/>
          <a:ext cx="72390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90</xdr:row>
      <xdr:rowOff>9525</xdr:rowOff>
    </xdr:from>
    <xdr:ext cx="2247900" cy="285750"/>
    <xdr:sp>
      <xdr:nvSpPr>
        <xdr:cNvPr id="1" name="直線コネクタ 1"/>
        <xdr:cNvSpPr>
          <a:spLocks/>
        </xdr:cNvSpPr>
      </xdr:nvSpPr>
      <xdr:spPr>
        <a:xfrm>
          <a:off x="0" y="26584275"/>
          <a:ext cx="224790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101</xdr:row>
      <xdr:rowOff>9525</xdr:rowOff>
    </xdr:from>
    <xdr:ext cx="2257425" cy="276225"/>
    <xdr:sp>
      <xdr:nvSpPr>
        <xdr:cNvPr id="2" name="直線コネクタ 6"/>
        <xdr:cNvSpPr>
          <a:spLocks/>
        </xdr:cNvSpPr>
      </xdr:nvSpPr>
      <xdr:spPr>
        <a:xfrm>
          <a:off x="0" y="29832300"/>
          <a:ext cx="2257425"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34</xdr:row>
      <xdr:rowOff>0</xdr:rowOff>
    </xdr:from>
    <xdr:ext cx="733425" cy="914400"/>
    <xdr:sp>
      <xdr:nvSpPr>
        <xdr:cNvPr id="1" name="直線コネクタ 1"/>
        <xdr:cNvSpPr>
          <a:spLocks/>
        </xdr:cNvSpPr>
      </xdr:nvSpPr>
      <xdr:spPr>
        <a:xfrm>
          <a:off x="742950" y="10039350"/>
          <a:ext cx="733425"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38100</xdr:colOff>
      <xdr:row>34</xdr:row>
      <xdr:rowOff>0</xdr:rowOff>
    </xdr:from>
    <xdr:ext cx="723900" cy="904875"/>
    <xdr:sp>
      <xdr:nvSpPr>
        <xdr:cNvPr id="2" name="直線コネクタ 4"/>
        <xdr:cNvSpPr>
          <a:spLocks/>
        </xdr:cNvSpPr>
      </xdr:nvSpPr>
      <xdr:spPr>
        <a:xfrm>
          <a:off x="7800975" y="10039350"/>
          <a:ext cx="72390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25</xdr:row>
      <xdr:rowOff>38100</xdr:rowOff>
    </xdr:from>
    <xdr:ext cx="695325" cy="552450"/>
    <xdr:sp>
      <xdr:nvSpPr>
        <xdr:cNvPr id="1" name="直線コネクタ 1"/>
        <xdr:cNvSpPr>
          <a:spLocks/>
        </xdr:cNvSpPr>
      </xdr:nvSpPr>
      <xdr:spPr>
        <a:xfrm>
          <a:off x="742950" y="7419975"/>
          <a:ext cx="69532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38100</xdr:colOff>
      <xdr:row>25</xdr:row>
      <xdr:rowOff>38100</xdr:rowOff>
    </xdr:from>
    <xdr:ext cx="695325" cy="561975"/>
    <xdr:sp>
      <xdr:nvSpPr>
        <xdr:cNvPr id="2" name="直線コネクタ 3"/>
        <xdr:cNvSpPr>
          <a:spLocks/>
        </xdr:cNvSpPr>
      </xdr:nvSpPr>
      <xdr:spPr>
        <a:xfrm>
          <a:off x="7820025" y="7419975"/>
          <a:ext cx="695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38100</xdr:colOff>
      <xdr:row>25</xdr:row>
      <xdr:rowOff>38100</xdr:rowOff>
    </xdr:from>
    <xdr:ext cx="695325" cy="561975"/>
    <xdr:sp>
      <xdr:nvSpPr>
        <xdr:cNvPr id="3" name="直線コネクタ 5"/>
        <xdr:cNvSpPr>
          <a:spLocks/>
        </xdr:cNvSpPr>
      </xdr:nvSpPr>
      <xdr:spPr>
        <a:xfrm>
          <a:off x="7820025" y="7419975"/>
          <a:ext cx="695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39</xdr:row>
      <xdr:rowOff>9525</xdr:rowOff>
    </xdr:from>
    <xdr:ext cx="762000" cy="904875"/>
    <xdr:sp>
      <xdr:nvSpPr>
        <xdr:cNvPr id="1" name="直線コネクタ 1"/>
        <xdr:cNvSpPr>
          <a:spLocks/>
        </xdr:cNvSpPr>
      </xdr:nvSpPr>
      <xdr:spPr>
        <a:xfrm>
          <a:off x="695325" y="11525250"/>
          <a:ext cx="76200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108</xdr:row>
      <xdr:rowOff>9525</xdr:rowOff>
    </xdr:from>
    <xdr:ext cx="771525" cy="590550"/>
    <xdr:sp>
      <xdr:nvSpPr>
        <xdr:cNvPr id="1" name="直線コネクタ 2"/>
        <xdr:cNvSpPr>
          <a:spLocks/>
        </xdr:cNvSpPr>
      </xdr:nvSpPr>
      <xdr:spPr>
        <a:xfrm>
          <a:off x="704850" y="35042475"/>
          <a:ext cx="771525"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olive\306&#31246;&#21209;&#35506;\&#12304;01%20&#31246;&#21209;&#35506;&#12305;\05%20&#20849;&#36890;\02%20&#20104;&#31639;&#12539;&#27770;&#31639;&#12539;&#32076;&#29702;\03%20&#27770;&#31639;\&#24066;&#31246;&#27010;&#35201;\R3&#24180;&#24230;\02%20&#20316;&#25104;&#29992;&#12487;&#12540;&#12479;\01&#26412;&#32232;\P23%20&#20837;&#28271;&#312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湯税 (p23)"/>
    </sheetNames>
    <sheetDataSet>
      <sheetData sheetId="0">
        <row r="17">
          <cell r="W17">
            <v>42870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70"/>
  <sheetViews>
    <sheetView tabSelected="1" view="pageBreakPreview" zoomScaleNormal="70" zoomScaleSheetLayoutView="100" zoomScalePageLayoutView="0" workbookViewId="0" topLeftCell="A1">
      <selection activeCell="O20" sqref="O20"/>
    </sheetView>
  </sheetViews>
  <sheetFormatPr defaultColWidth="9.140625" defaultRowHeight="23.25" customHeight="1"/>
  <cols>
    <col min="1" max="1" width="5.140625" style="1" customWidth="1"/>
    <col min="2" max="2" width="5.421875" style="2" customWidth="1"/>
    <col min="3" max="3" width="11.140625" style="2" customWidth="1"/>
    <col min="4" max="12" width="11.8515625" style="2" customWidth="1"/>
    <col min="13" max="36" width="12.00390625" style="2" customWidth="1"/>
    <col min="37" max="16384" width="9.00390625" style="2" customWidth="1"/>
  </cols>
  <sheetData>
    <row r="1" ht="23.25" customHeight="1">
      <c r="A1" s="1" t="s">
        <v>0</v>
      </c>
    </row>
    <row r="2" spans="8:10" ht="23.25" customHeight="1">
      <c r="H2" s="3"/>
      <c r="I2" s="3"/>
      <c r="J2" s="3"/>
    </row>
    <row r="3" spans="1:10" ht="23.25" customHeight="1">
      <c r="A3" s="1" t="s">
        <v>266</v>
      </c>
      <c r="G3" s="4" t="s">
        <v>130</v>
      </c>
      <c r="H3" s="3"/>
      <c r="I3" s="3"/>
      <c r="J3" s="3"/>
    </row>
    <row r="4" spans="1:10" ht="23.25" customHeight="1">
      <c r="A4" s="234" t="s">
        <v>1</v>
      </c>
      <c r="B4" s="234"/>
      <c r="C4" s="234"/>
      <c r="D4" s="5" t="s">
        <v>8</v>
      </c>
      <c r="E4" s="5" t="s">
        <v>9</v>
      </c>
      <c r="F4" s="5" t="s">
        <v>12</v>
      </c>
      <c r="G4" s="5" t="s">
        <v>14</v>
      </c>
      <c r="H4" s="6"/>
      <c r="I4" s="6"/>
      <c r="J4" s="6"/>
    </row>
    <row r="5" spans="1:10" ht="23.25" customHeight="1">
      <c r="A5" s="238" t="s">
        <v>2</v>
      </c>
      <c r="B5" s="238"/>
      <c r="C5" s="238"/>
      <c r="D5" s="7">
        <v>30080989</v>
      </c>
      <c r="E5" s="7">
        <v>31169004</v>
      </c>
      <c r="F5" s="8">
        <f>E5-D5</f>
        <v>1088015</v>
      </c>
      <c r="G5" s="9">
        <f>F5/D5*100</f>
        <v>3.616952221883396</v>
      </c>
      <c r="H5" s="6"/>
      <c r="I5" s="6"/>
      <c r="J5" s="6"/>
    </row>
    <row r="6" spans="1:10" ht="23.25" customHeight="1">
      <c r="A6" s="235" t="s">
        <v>3</v>
      </c>
      <c r="B6" s="236"/>
      <c r="C6" s="237"/>
      <c r="D6" s="7">
        <v>11939061</v>
      </c>
      <c r="E6" s="7">
        <v>12489861</v>
      </c>
      <c r="F6" s="8">
        <f>E6-D6</f>
        <v>550800</v>
      </c>
      <c r="G6" s="9">
        <f>F6/D6*100</f>
        <v>4.613428141459366</v>
      </c>
      <c r="H6" s="6"/>
      <c r="I6" s="6"/>
      <c r="J6" s="6"/>
    </row>
    <row r="7" spans="1:10" ht="23.25" customHeight="1">
      <c r="A7" s="10"/>
      <c r="B7" s="239" t="s">
        <v>4</v>
      </c>
      <c r="C7" s="239"/>
      <c r="D7" s="7">
        <v>9238696</v>
      </c>
      <c r="E7" s="7">
        <v>9343476</v>
      </c>
      <c r="F7" s="8">
        <f>E7-D7</f>
        <v>104780</v>
      </c>
      <c r="G7" s="9">
        <f>F7/D7*100</f>
        <v>1.1341427404906492</v>
      </c>
      <c r="H7" s="6"/>
      <c r="I7" s="6"/>
      <c r="J7" s="6"/>
    </row>
    <row r="8" spans="1:10" ht="23.25" customHeight="1">
      <c r="A8" s="11"/>
      <c r="B8" s="238" t="s">
        <v>10</v>
      </c>
      <c r="C8" s="238"/>
      <c r="D8" s="12">
        <f>D7/D5*100</f>
        <v>30.712740196141823</v>
      </c>
      <c r="E8" s="12">
        <f>E7/E5*100</f>
        <v>29.976819278537096</v>
      </c>
      <c r="F8" s="13"/>
      <c r="G8" s="9">
        <f>E8-D8</f>
        <v>-0.7359209176047266</v>
      </c>
      <c r="H8" s="6"/>
      <c r="I8" s="6"/>
      <c r="J8" s="6"/>
    </row>
    <row r="9" spans="8:10" ht="23.25" customHeight="1">
      <c r="H9" s="3"/>
      <c r="I9" s="3"/>
      <c r="J9" s="3"/>
    </row>
    <row r="10" spans="1:6" ht="23.25" customHeight="1">
      <c r="A10" s="1" t="s">
        <v>267</v>
      </c>
      <c r="F10" s="4" t="s">
        <v>136</v>
      </c>
    </row>
    <row r="11" spans="3:14" ht="23.25" customHeight="1">
      <c r="C11" s="5" t="s">
        <v>18</v>
      </c>
      <c r="D11" s="5" t="s">
        <v>15</v>
      </c>
      <c r="E11" s="5" t="s">
        <v>12</v>
      </c>
      <c r="F11" s="5" t="s">
        <v>14</v>
      </c>
      <c r="J11" s="4"/>
      <c r="N11" s="14" t="s">
        <v>131</v>
      </c>
    </row>
    <row r="12" spans="3:15" ht="23.25" customHeight="1">
      <c r="C12" s="14" t="s">
        <v>5</v>
      </c>
      <c r="D12" s="15">
        <v>9181475</v>
      </c>
      <c r="E12" s="16">
        <f>D12-N12</f>
        <v>91630</v>
      </c>
      <c r="F12" s="17">
        <f>E12/N12*100</f>
        <v>1.0080479920174656</v>
      </c>
      <c r="N12" s="18">
        <v>9089845</v>
      </c>
      <c r="O12" s="19"/>
    </row>
    <row r="13" spans="3:6" ht="23.25" customHeight="1">
      <c r="C13" s="14" t="s">
        <v>16</v>
      </c>
      <c r="D13" s="15">
        <v>9309305</v>
      </c>
      <c r="E13" s="16">
        <f>D13-D12</f>
        <v>127830</v>
      </c>
      <c r="F13" s="17">
        <f>E13/D12*100</f>
        <v>1.392259958231112</v>
      </c>
    </row>
    <row r="14" spans="3:6" ht="23.25" customHeight="1">
      <c r="C14" s="14" t="s">
        <v>7</v>
      </c>
      <c r="D14" s="15">
        <v>9300783</v>
      </c>
      <c r="E14" s="16">
        <f>D14-D13</f>
        <v>-8522</v>
      </c>
      <c r="F14" s="17">
        <f>E14/D13*100</f>
        <v>-0.09154281656901347</v>
      </c>
    </row>
    <row r="15" spans="3:6" ht="23.25" customHeight="1">
      <c r="C15" s="14" t="s">
        <v>17</v>
      </c>
      <c r="D15" s="20">
        <v>9238696</v>
      </c>
      <c r="E15" s="16">
        <f>D15-D14</f>
        <v>-62087</v>
      </c>
      <c r="F15" s="17">
        <f>E15/D14*100</f>
        <v>-0.667545947475605</v>
      </c>
    </row>
    <row r="16" spans="3:13" ht="23.25" customHeight="1">
      <c r="C16" s="14" t="s">
        <v>9</v>
      </c>
      <c r="D16" s="20">
        <v>9343476</v>
      </c>
      <c r="E16" s="16">
        <f>D16-D15</f>
        <v>104780</v>
      </c>
      <c r="F16" s="21">
        <f>E16/D15*100</f>
        <v>1.1341427404906492</v>
      </c>
      <c r="M16" s="1"/>
    </row>
    <row r="17" ht="23.25" customHeight="1">
      <c r="M17" s="1"/>
    </row>
    <row r="18" spans="1:13" ht="23.25" customHeight="1">
      <c r="A18" s="1" t="s">
        <v>268</v>
      </c>
      <c r="F18" s="4" t="s">
        <v>135</v>
      </c>
      <c r="M18" s="1"/>
    </row>
    <row r="19" spans="3:14" ht="23.25" customHeight="1">
      <c r="C19" s="5" t="s">
        <v>18</v>
      </c>
      <c r="D19" s="5" t="s">
        <v>15</v>
      </c>
      <c r="E19" s="5" t="s">
        <v>12</v>
      </c>
      <c r="F19" s="5" t="s">
        <v>14</v>
      </c>
      <c r="M19" s="1"/>
      <c r="N19" s="14" t="s">
        <v>132</v>
      </c>
    </row>
    <row r="20" spans="3:15" ht="23.25" customHeight="1">
      <c r="C20" s="14" t="s">
        <v>5</v>
      </c>
      <c r="D20" s="18">
        <v>99144</v>
      </c>
      <c r="E20" s="22">
        <f>D20-N20</f>
        <v>201</v>
      </c>
      <c r="F20" s="23">
        <f>E20/N20*100</f>
        <v>0.20314726660804705</v>
      </c>
      <c r="M20" s="1"/>
      <c r="N20" s="18">
        <v>98943</v>
      </c>
      <c r="O20" s="19"/>
    </row>
    <row r="21" spans="3:13" ht="23.25" customHeight="1">
      <c r="C21" s="14" t="s">
        <v>16</v>
      </c>
      <c r="D21" s="18">
        <v>99598</v>
      </c>
      <c r="E21" s="22">
        <f>D21-D20</f>
        <v>454</v>
      </c>
      <c r="F21" s="23">
        <f>E21/D20*100</f>
        <v>0.457919793431776</v>
      </c>
      <c r="M21" s="1"/>
    </row>
    <row r="22" spans="3:13" ht="23.25" customHeight="1">
      <c r="C22" s="14" t="s">
        <v>7</v>
      </c>
      <c r="D22" s="18">
        <v>100506</v>
      </c>
      <c r="E22" s="22">
        <f>D22-D21</f>
        <v>908</v>
      </c>
      <c r="F22" s="23">
        <f>E22/D21*100</f>
        <v>0.9116648928693347</v>
      </c>
      <c r="M22" s="1"/>
    </row>
    <row r="23" spans="3:13" ht="23.25" customHeight="1">
      <c r="C23" s="14" t="s">
        <v>17</v>
      </c>
      <c r="D23" s="7">
        <v>100089</v>
      </c>
      <c r="E23" s="22">
        <f>D23-D22</f>
        <v>-417</v>
      </c>
      <c r="F23" s="23">
        <f>E23/D22*100</f>
        <v>-0.41490060294907766</v>
      </c>
      <c r="M23" s="1"/>
    </row>
    <row r="24" spans="3:13" ht="23.25" customHeight="1">
      <c r="C24" s="14" t="s">
        <v>9</v>
      </c>
      <c r="D24" s="7">
        <v>99649</v>
      </c>
      <c r="E24" s="22">
        <f>D24-D23</f>
        <v>-440</v>
      </c>
      <c r="F24" s="23">
        <f>E24/D23*100</f>
        <v>-0.43960874821408946</v>
      </c>
      <c r="M24" s="1"/>
    </row>
    <row r="25" ht="23.25" customHeight="1">
      <c r="M25" s="1"/>
    </row>
    <row r="26" spans="1:13" ht="23.25" customHeight="1">
      <c r="A26" s="1" t="s">
        <v>269</v>
      </c>
      <c r="J26" s="4" t="s">
        <v>134</v>
      </c>
      <c r="M26" s="1"/>
    </row>
    <row r="27" spans="3:21" ht="23.25" customHeight="1">
      <c r="C27" s="5" t="s">
        <v>18</v>
      </c>
      <c r="D27" s="5" t="s">
        <v>19</v>
      </c>
      <c r="E27" s="5" t="s">
        <v>20</v>
      </c>
      <c r="F27" s="5" t="s">
        <v>21</v>
      </c>
      <c r="G27" s="5" t="s">
        <v>12</v>
      </c>
      <c r="H27" s="5" t="s">
        <v>22</v>
      </c>
      <c r="I27" s="5" t="s">
        <v>23</v>
      </c>
      <c r="J27" s="5" t="s">
        <v>24</v>
      </c>
      <c r="M27" s="1"/>
      <c r="N27" s="5" t="s">
        <v>18</v>
      </c>
      <c r="O27" s="5" t="s">
        <v>19</v>
      </c>
      <c r="P27" s="5" t="s">
        <v>20</v>
      </c>
      <c r="Q27" s="5" t="s">
        <v>21</v>
      </c>
      <c r="R27" s="5" t="s">
        <v>12</v>
      </c>
      <c r="S27" s="5" t="s">
        <v>22</v>
      </c>
      <c r="T27" s="5" t="s">
        <v>23</v>
      </c>
      <c r="U27" s="5" t="s">
        <v>24</v>
      </c>
    </row>
    <row r="28" spans="3:21" ht="23.25" customHeight="1">
      <c r="C28" s="14" t="s">
        <v>5</v>
      </c>
      <c r="D28" s="24">
        <v>23</v>
      </c>
      <c r="E28" s="25">
        <f>D28-O28</f>
        <v>-5</v>
      </c>
      <c r="F28" s="18">
        <v>1708</v>
      </c>
      <c r="G28" s="22">
        <f>F28-Q28</f>
        <v>-78</v>
      </c>
      <c r="H28" s="24">
        <v>16</v>
      </c>
      <c r="I28" s="24">
        <v>0</v>
      </c>
      <c r="J28" s="24">
        <v>7</v>
      </c>
      <c r="M28" s="1"/>
      <c r="N28" s="14" t="s">
        <v>133</v>
      </c>
      <c r="O28" s="14">
        <v>28</v>
      </c>
      <c r="P28" s="14">
        <v>-6</v>
      </c>
      <c r="Q28" s="14">
        <v>1786</v>
      </c>
      <c r="R28" s="14">
        <v>583</v>
      </c>
      <c r="S28" s="14">
        <v>16</v>
      </c>
      <c r="T28" s="14">
        <v>0</v>
      </c>
      <c r="U28" s="14">
        <v>12</v>
      </c>
    </row>
    <row r="29" spans="3:13" ht="23.25" customHeight="1">
      <c r="C29" s="14" t="s">
        <v>16</v>
      </c>
      <c r="D29" s="24">
        <v>21</v>
      </c>
      <c r="E29" s="25">
        <f>D29-D28</f>
        <v>-2</v>
      </c>
      <c r="F29" s="18">
        <v>917</v>
      </c>
      <c r="G29" s="22">
        <f>F29-F28</f>
        <v>-791</v>
      </c>
      <c r="H29" s="24">
        <v>16</v>
      </c>
      <c r="I29" s="24">
        <v>0</v>
      </c>
      <c r="J29" s="24">
        <v>5</v>
      </c>
      <c r="M29" s="1"/>
    </row>
    <row r="30" spans="3:13" ht="23.25" customHeight="1">
      <c r="C30" s="14" t="s">
        <v>7</v>
      </c>
      <c r="D30" s="24">
        <v>33</v>
      </c>
      <c r="E30" s="25">
        <f>D30-D29</f>
        <v>12</v>
      </c>
      <c r="F30" s="18">
        <v>2046</v>
      </c>
      <c r="G30" s="22">
        <f>F30-F29</f>
        <v>1129</v>
      </c>
      <c r="H30" s="24">
        <v>24</v>
      </c>
      <c r="I30" s="24">
        <v>0</v>
      </c>
      <c r="J30" s="24">
        <v>9</v>
      </c>
      <c r="M30" s="1"/>
    </row>
    <row r="31" spans="3:13" ht="23.25" customHeight="1">
      <c r="C31" s="14" t="s">
        <v>17</v>
      </c>
      <c r="D31" s="26">
        <v>39</v>
      </c>
      <c r="E31" s="27">
        <f>D31-D30</f>
        <v>6</v>
      </c>
      <c r="F31" s="28">
        <v>1188</v>
      </c>
      <c r="G31" s="29">
        <f>F31-F30</f>
        <v>-858</v>
      </c>
      <c r="H31" s="26">
        <v>28</v>
      </c>
      <c r="I31" s="26">
        <v>0</v>
      </c>
      <c r="J31" s="26">
        <v>11</v>
      </c>
      <c r="M31" s="1"/>
    </row>
    <row r="32" spans="3:13" ht="23.25" customHeight="1">
      <c r="C32" s="14" t="s">
        <v>9</v>
      </c>
      <c r="D32" s="26">
        <v>53</v>
      </c>
      <c r="E32" s="27">
        <f>D32-D31</f>
        <v>14</v>
      </c>
      <c r="F32" s="28">
        <v>2355</v>
      </c>
      <c r="G32" s="29">
        <f>F32-F31</f>
        <v>1167</v>
      </c>
      <c r="H32" s="26">
        <v>43</v>
      </c>
      <c r="I32" s="26">
        <v>0</v>
      </c>
      <c r="J32" s="26">
        <v>10</v>
      </c>
      <c r="M32" s="1"/>
    </row>
    <row r="33" ht="23.25" customHeight="1">
      <c r="M33" s="1"/>
    </row>
    <row r="34" spans="1:13" ht="23.25" customHeight="1">
      <c r="A34" s="1" t="s">
        <v>270</v>
      </c>
      <c r="M34" s="1"/>
    </row>
    <row r="35" spans="3:23" ht="23.25" customHeight="1">
      <c r="C35" s="30" t="s">
        <v>1</v>
      </c>
      <c r="D35" s="228" t="s">
        <v>25</v>
      </c>
      <c r="E35" s="229"/>
      <c r="F35" s="229"/>
      <c r="G35" s="229"/>
      <c r="H35" s="229"/>
      <c r="I35" s="229"/>
      <c r="J35" s="229"/>
      <c r="K35" s="229"/>
      <c r="L35" s="230"/>
      <c r="M35" s="1"/>
      <c r="N35" s="30" t="s">
        <v>1</v>
      </c>
      <c r="O35" s="228" t="s">
        <v>25</v>
      </c>
      <c r="P35" s="229"/>
      <c r="Q35" s="229"/>
      <c r="R35" s="229"/>
      <c r="S35" s="229"/>
      <c r="T35" s="229"/>
      <c r="U35" s="229"/>
      <c r="V35" s="229"/>
      <c r="W35" s="230"/>
    </row>
    <row r="36" spans="3:23" ht="23.25" customHeight="1">
      <c r="C36" s="31"/>
      <c r="D36" s="231" t="s">
        <v>26</v>
      </c>
      <c r="E36" s="232"/>
      <c r="F36" s="233"/>
      <c r="G36" s="231" t="s">
        <v>27</v>
      </c>
      <c r="H36" s="232"/>
      <c r="I36" s="233"/>
      <c r="J36" s="231" t="s">
        <v>28</v>
      </c>
      <c r="K36" s="232"/>
      <c r="L36" s="233"/>
      <c r="M36" s="1"/>
      <c r="N36" s="31"/>
      <c r="O36" s="231" t="s">
        <v>26</v>
      </c>
      <c r="P36" s="232"/>
      <c r="Q36" s="233"/>
      <c r="R36" s="231" t="s">
        <v>27</v>
      </c>
      <c r="S36" s="232"/>
      <c r="T36" s="233"/>
      <c r="U36" s="231" t="s">
        <v>28</v>
      </c>
      <c r="V36" s="232"/>
      <c r="W36" s="233"/>
    </row>
    <row r="37" spans="3:23" ht="23.25" customHeight="1">
      <c r="C37" s="31"/>
      <c r="D37" s="14" t="s">
        <v>29</v>
      </c>
      <c r="E37" s="14" t="s">
        <v>11</v>
      </c>
      <c r="F37" s="14" t="s">
        <v>13</v>
      </c>
      <c r="G37" s="14" t="s">
        <v>29</v>
      </c>
      <c r="H37" s="14" t="s">
        <v>11</v>
      </c>
      <c r="I37" s="14" t="s">
        <v>13</v>
      </c>
      <c r="J37" s="14" t="s">
        <v>29</v>
      </c>
      <c r="K37" s="14" t="s">
        <v>11</v>
      </c>
      <c r="L37" s="14" t="s">
        <v>13</v>
      </c>
      <c r="M37" s="1"/>
      <c r="N37" s="31"/>
      <c r="O37" s="14" t="s">
        <v>29</v>
      </c>
      <c r="P37" s="14" t="s">
        <v>11</v>
      </c>
      <c r="Q37" s="14" t="s">
        <v>13</v>
      </c>
      <c r="R37" s="14" t="s">
        <v>29</v>
      </c>
      <c r="S37" s="14" t="s">
        <v>11</v>
      </c>
      <c r="T37" s="14" t="s">
        <v>13</v>
      </c>
      <c r="U37" s="14" t="s">
        <v>29</v>
      </c>
      <c r="V37" s="14" t="s">
        <v>11</v>
      </c>
      <c r="W37" s="14" t="s">
        <v>13</v>
      </c>
    </row>
    <row r="38" spans="3:23" ht="23.25" customHeight="1">
      <c r="C38" s="32" t="s">
        <v>18</v>
      </c>
      <c r="D38" s="14" t="s">
        <v>30</v>
      </c>
      <c r="E38" s="14" t="s">
        <v>30</v>
      </c>
      <c r="F38" s="14" t="s">
        <v>31</v>
      </c>
      <c r="G38" s="14" t="s">
        <v>30</v>
      </c>
      <c r="H38" s="14" t="s">
        <v>30</v>
      </c>
      <c r="I38" s="14" t="s">
        <v>31</v>
      </c>
      <c r="J38" s="14" t="s">
        <v>30</v>
      </c>
      <c r="K38" s="14" t="s">
        <v>30</v>
      </c>
      <c r="L38" s="14" t="s">
        <v>31</v>
      </c>
      <c r="M38" s="1"/>
      <c r="N38" s="32" t="s">
        <v>18</v>
      </c>
      <c r="O38" s="14" t="s">
        <v>30</v>
      </c>
      <c r="P38" s="14" t="s">
        <v>30</v>
      </c>
      <c r="Q38" s="14" t="s">
        <v>31</v>
      </c>
      <c r="R38" s="14" t="s">
        <v>30</v>
      </c>
      <c r="S38" s="14" t="s">
        <v>30</v>
      </c>
      <c r="T38" s="14" t="s">
        <v>31</v>
      </c>
      <c r="U38" s="14" t="s">
        <v>30</v>
      </c>
      <c r="V38" s="14" t="s">
        <v>30</v>
      </c>
      <c r="W38" s="14" t="s">
        <v>31</v>
      </c>
    </row>
    <row r="39" spans="3:23" ht="23.25" customHeight="1">
      <c r="C39" s="14" t="s">
        <v>5</v>
      </c>
      <c r="D39" s="33">
        <v>73096</v>
      </c>
      <c r="E39" s="16">
        <f>D39-O39</f>
        <v>-1595</v>
      </c>
      <c r="F39" s="17">
        <f>E39/O39*100</f>
        <v>-2.1354647815667214</v>
      </c>
      <c r="G39" s="33">
        <v>1563570</v>
      </c>
      <c r="H39" s="16">
        <f>G39-R39</f>
        <v>-10487</v>
      </c>
      <c r="I39" s="17">
        <f>H39/R39*100</f>
        <v>-0.6662401679227626</v>
      </c>
      <c r="J39" s="33">
        <v>1636666</v>
      </c>
      <c r="K39" s="16">
        <f>J39-U39</f>
        <v>-12082</v>
      </c>
      <c r="L39" s="17">
        <f>K39/U39*100</f>
        <v>-0.7327984628336168</v>
      </c>
      <c r="M39" s="1"/>
      <c r="N39" s="14" t="s">
        <v>133</v>
      </c>
      <c r="O39" s="33">
        <v>74691</v>
      </c>
      <c r="P39" s="16">
        <v>-2336</v>
      </c>
      <c r="Q39" s="21">
        <v>-3.032702818492217</v>
      </c>
      <c r="R39" s="33">
        <v>1574057</v>
      </c>
      <c r="S39" s="16">
        <v>19753</v>
      </c>
      <c r="T39" s="21">
        <v>1.2708582104916413</v>
      </c>
      <c r="U39" s="33">
        <v>1648748</v>
      </c>
      <c r="V39" s="25">
        <v>17417</v>
      </c>
      <c r="W39" s="17">
        <v>1.0676557976278267</v>
      </c>
    </row>
    <row r="40" spans="3:13" ht="23.25" customHeight="1">
      <c r="C40" s="14" t="s">
        <v>16</v>
      </c>
      <c r="D40" s="33">
        <v>73003</v>
      </c>
      <c r="E40" s="16">
        <f>D40-D39</f>
        <v>-93</v>
      </c>
      <c r="F40" s="17">
        <f>E40/D39*100</f>
        <v>-0.12722994418299222</v>
      </c>
      <c r="G40" s="33">
        <v>1572927</v>
      </c>
      <c r="H40" s="16">
        <f>G40-G39</f>
        <v>9357</v>
      </c>
      <c r="I40" s="17">
        <f>H40/G39*100</f>
        <v>0.5984381895278114</v>
      </c>
      <c r="J40" s="33">
        <v>1645930</v>
      </c>
      <c r="K40" s="16">
        <f>J40-J39</f>
        <v>9264</v>
      </c>
      <c r="L40" s="17">
        <f>K40/J39*100</f>
        <v>0.5660287437998957</v>
      </c>
      <c r="M40" s="1"/>
    </row>
    <row r="41" spans="3:13" ht="23.25" customHeight="1">
      <c r="C41" s="14" t="s">
        <v>7</v>
      </c>
      <c r="D41" s="33">
        <v>72777</v>
      </c>
      <c r="E41" s="16">
        <f>D41-D40</f>
        <v>-226</v>
      </c>
      <c r="F41" s="17">
        <f>E41/D40*100</f>
        <v>-0.30957631878141995</v>
      </c>
      <c r="G41" s="33">
        <v>1528700</v>
      </c>
      <c r="H41" s="16">
        <f>G41-G40</f>
        <v>-44227</v>
      </c>
      <c r="I41" s="17">
        <f>H41/G40*100</f>
        <v>-2.8117643094689075</v>
      </c>
      <c r="J41" s="33">
        <v>1601477</v>
      </c>
      <c r="K41" s="16">
        <f>J41-J40</f>
        <v>-44453</v>
      </c>
      <c r="L41" s="17">
        <f>K41/J40*100</f>
        <v>-2.7007831438761065</v>
      </c>
      <c r="M41" s="1"/>
    </row>
    <row r="42" spans="3:13" ht="23.25" customHeight="1">
      <c r="C42" s="14" t="s">
        <v>17</v>
      </c>
      <c r="D42" s="20">
        <v>69900</v>
      </c>
      <c r="E42" s="34">
        <f>D42-D41</f>
        <v>-2877</v>
      </c>
      <c r="F42" s="35">
        <f>E42/D41*100</f>
        <v>-3.95317201863226</v>
      </c>
      <c r="G42" s="36">
        <v>1571273</v>
      </c>
      <c r="H42" s="34">
        <f>G42-G41</f>
        <v>42573</v>
      </c>
      <c r="I42" s="35">
        <f>H42/G41*100</f>
        <v>2.7849152874991825</v>
      </c>
      <c r="J42" s="20">
        <v>1641173</v>
      </c>
      <c r="K42" s="16">
        <f>J42-J41</f>
        <v>39696</v>
      </c>
      <c r="L42" s="17">
        <f>K42/J41*100</f>
        <v>2.4787118391335</v>
      </c>
      <c r="M42" s="1"/>
    </row>
    <row r="43" spans="3:13" ht="23.25" customHeight="1">
      <c r="C43" s="14" t="s">
        <v>9</v>
      </c>
      <c r="D43" s="20">
        <v>68354</v>
      </c>
      <c r="E43" s="34">
        <f>D43-D42</f>
        <v>-1546</v>
      </c>
      <c r="F43" s="35">
        <f>E43/D42*100</f>
        <v>-2.21173104434907</v>
      </c>
      <c r="G43" s="36">
        <v>1549136</v>
      </c>
      <c r="H43" s="34">
        <f>G43-G42</f>
        <v>-22137</v>
      </c>
      <c r="I43" s="35">
        <f>H43/G42*100</f>
        <v>-1.408857658726396</v>
      </c>
      <c r="J43" s="20">
        <v>1617490</v>
      </c>
      <c r="K43" s="16">
        <f>J43-J42</f>
        <v>-23683</v>
      </c>
      <c r="L43" s="17">
        <f>K43/J42*100</f>
        <v>-1.4430532308294128</v>
      </c>
      <c r="M43" s="1"/>
    </row>
    <row r="44" spans="3:23" ht="23.25" customHeight="1">
      <c r="C44" s="30" t="s">
        <v>1</v>
      </c>
      <c r="D44" s="228" t="s">
        <v>32</v>
      </c>
      <c r="E44" s="229"/>
      <c r="F44" s="229"/>
      <c r="G44" s="229"/>
      <c r="H44" s="229"/>
      <c r="I44" s="229"/>
      <c r="J44" s="229"/>
      <c r="K44" s="229"/>
      <c r="L44" s="230"/>
      <c r="M44" s="1"/>
      <c r="N44" s="30" t="s">
        <v>1</v>
      </c>
      <c r="O44" s="228" t="s">
        <v>32</v>
      </c>
      <c r="P44" s="229"/>
      <c r="Q44" s="229"/>
      <c r="R44" s="229"/>
      <c r="S44" s="229"/>
      <c r="T44" s="229"/>
      <c r="U44" s="229"/>
      <c r="V44" s="229"/>
      <c r="W44" s="230"/>
    </row>
    <row r="45" spans="3:23" ht="23.25" customHeight="1">
      <c r="C45" s="31"/>
      <c r="D45" s="231" t="s">
        <v>26</v>
      </c>
      <c r="E45" s="232"/>
      <c r="F45" s="233"/>
      <c r="G45" s="231" t="s">
        <v>27</v>
      </c>
      <c r="H45" s="232"/>
      <c r="I45" s="233"/>
      <c r="J45" s="231" t="s">
        <v>28</v>
      </c>
      <c r="K45" s="232"/>
      <c r="L45" s="233"/>
      <c r="M45" s="1"/>
      <c r="N45" s="31"/>
      <c r="O45" s="231" t="s">
        <v>26</v>
      </c>
      <c r="P45" s="232"/>
      <c r="Q45" s="233"/>
      <c r="R45" s="231" t="s">
        <v>27</v>
      </c>
      <c r="S45" s="232"/>
      <c r="T45" s="233"/>
      <c r="U45" s="231" t="s">
        <v>28</v>
      </c>
      <c r="V45" s="232"/>
      <c r="W45" s="233"/>
    </row>
    <row r="46" spans="3:23" ht="23.25" customHeight="1">
      <c r="C46" s="31"/>
      <c r="D46" s="14" t="s">
        <v>29</v>
      </c>
      <c r="E46" s="14" t="s">
        <v>11</v>
      </c>
      <c r="F46" s="14" t="s">
        <v>13</v>
      </c>
      <c r="G46" s="14" t="s">
        <v>29</v>
      </c>
      <c r="H46" s="14" t="s">
        <v>11</v>
      </c>
      <c r="I46" s="14" t="s">
        <v>13</v>
      </c>
      <c r="J46" s="14" t="s">
        <v>29</v>
      </c>
      <c r="K46" s="14" t="s">
        <v>11</v>
      </c>
      <c r="L46" s="14" t="s">
        <v>13</v>
      </c>
      <c r="M46" s="1"/>
      <c r="N46" s="31"/>
      <c r="O46" s="14" t="s">
        <v>29</v>
      </c>
      <c r="P46" s="14" t="s">
        <v>11</v>
      </c>
      <c r="Q46" s="14" t="s">
        <v>13</v>
      </c>
      <c r="R46" s="14" t="s">
        <v>29</v>
      </c>
      <c r="S46" s="14" t="s">
        <v>11</v>
      </c>
      <c r="T46" s="14" t="s">
        <v>13</v>
      </c>
      <c r="U46" s="14" t="s">
        <v>29</v>
      </c>
      <c r="V46" s="14" t="s">
        <v>11</v>
      </c>
      <c r="W46" s="14" t="s">
        <v>13</v>
      </c>
    </row>
    <row r="47" spans="3:23" ht="23.25" customHeight="1">
      <c r="C47" s="32" t="s">
        <v>18</v>
      </c>
      <c r="D47" s="14" t="s">
        <v>30</v>
      </c>
      <c r="E47" s="14" t="s">
        <v>30</v>
      </c>
      <c r="F47" s="14" t="s">
        <v>31</v>
      </c>
      <c r="G47" s="14" t="s">
        <v>30</v>
      </c>
      <c r="H47" s="14" t="s">
        <v>30</v>
      </c>
      <c r="I47" s="14" t="s">
        <v>31</v>
      </c>
      <c r="J47" s="14" t="s">
        <v>30</v>
      </c>
      <c r="K47" s="14" t="s">
        <v>30</v>
      </c>
      <c r="L47" s="14" t="s">
        <v>31</v>
      </c>
      <c r="M47" s="1"/>
      <c r="N47" s="32" t="s">
        <v>18</v>
      </c>
      <c r="O47" s="14" t="s">
        <v>30</v>
      </c>
      <c r="P47" s="14" t="s">
        <v>30</v>
      </c>
      <c r="Q47" s="14" t="s">
        <v>31</v>
      </c>
      <c r="R47" s="14" t="s">
        <v>30</v>
      </c>
      <c r="S47" s="14" t="s">
        <v>30</v>
      </c>
      <c r="T47" s="14" t="s">
        <v>31</v>
      </c>
      <c r="U47" s="14" t="s">
        <v>30</v>
      </c>
      <c r="V47" s="14" t="s">
        <v>30</v>
      </c>
      <c r="W47" s="14" t="s">
        <v>31</v>
      </c>
    </row>
    <row r="48" spans="3:23" ht="23.25" customHeight="1">
      <c r="C48" s="14" t="s">
        <v>5</v>
      </c>
      <c r="D48" s="33">
        <v>227206</v>
      </c>
      <c r="E48" s="16">
        <f>D48-O48</f>
        <v>1761</v>
      </c>
      <c r="F48" s="17">
        <f>E48/O48*100</f>
        <v>0.7811217813657433</v>
      </c>
      <c r="G48" s="33">
        <v>6972507</v>
      </c>
      <c r="H48" s="16">
        <f>G48-R48</f>
        <v>108846</v>
      </c>
      <c r="I48" s="17">
        <f>H48/R48*100</f>
        <v>1.5858300694046517</v>
      </c>
      <c r="J48" s="33">
        <v>7199713</v>
      </c>
      <c r="K48" s="16">
        <f>J48-U48</f>
        <v>110607</v>
      </c>
      <c r="L48" s="17">
        <f>K48/U48*100</f>
        <v>1.560239048478045</v>
      </c>
      <c r="M48" s="1"/>
      <c r="N48" s="14" t="s">
        <v>133</v>
      </c>
      <c r="O48" s="33">
        <v>225445</v>
      </c>
      <c r="P48" s="16">
        <v>2281</v>
      </c>
      <c r="Q48" s="21">
        <v>1.022118262802244</v>
      </c>
      <c r="R48" s="33">
        <v>6863661</v>
      </c>
      <c r="S48" s="16">
        <v>147357</v>
      </c>
      <c r="T48" s="21">
        <v>2.194019210565811</v>
      </c>
      <c r="U48" s="33">
        <v>7089106</v>
      </c>
      <c r="V48" s="16">
        <v>149638</v>
      </c>
      <c r="W48" s="21">
        <v>2.1563324450808046</v>
      </c>
    </row>
    <row r="49" spans="3:13" ht="23.25" customHeight="1">
      <c r="C49" s="14" t="s">
        <v>16</v>
      </c>
      <c r="D49" s="33">
        <v>228503</v>
      </c>
      <c r="E49" s="16">
        <f>D49-D48</f>
        <v>1297</v>
      </c>
      <c r="F49" s="17">
        <f>E49/D48*100</f>
        <v>0.5708476008556113</v>
      </c>
      <c r="G49" s="33">
        <v>7101019</v>
      </c>
      <c r="H49" s="16">
        <f>G49-G48</f>
        <v>128512</v>
      </c>
      <c r="I49" s="17">
        <f>H49/G48*100</f>
        <v>1.8431247182684791</v>
      </c>
      <c r="J49" s="33">
        <v>7329522</v>
      </c>
      <c r="K49" s="16">
        <f>J49-J48</f>
        <v>129809</v>
      </c>
      <c r="L49" s="17">
        <f>K49/J48*100</f>
        <v>1.8029746463504865</v>
      </c>
      <c r="M49" s="1"/>
    </row>
    <row r="50" spans="3:13" ht="23.25" customHeight="1">
      <c r="C50" s="14" t="s">
        <v>7</v>
      </c>
      <c r="D50" s="33">
        <v>231773</v>
      </c>
      <c r="E50" s="16">
        <f>D50-D49</f>
        <v>3270</v>
      </c>
      <c r="F50" s="17">
        <f>E50/D49*100</f>
        <v>1.4310534216180968</v>
      </c>
      <c r="G50" s="33">
        <v>7124524</v>
      </c>
      <c r="H50" s="16">
        <f>G50-G49</f>
        <v>23505</v>
      </c>
      <c r="I50" s="17">
        <f>H50/G49*100</f>
        <v>0.3310088312677378</v>
      </c>
      <c r="J50" s="33">
        <v>7356297</v>
      </c>
      <c r="K50" s="16">
        <f>J50-J49</f>
        <v>26775</v>
      </c>
      <c r="L50" s="17">
        <f>K50/J49*100</f>
        <v>0.36530349455257793</v>
      </c>
      <c r="M50" s="1"/>
    </row>
    <row r="51" spans="3:13" ht="23.25" customHeight="1">
      <c r="C51" s="14" t="s">
        <v>17</v>
      </c>
      <c r="D51" s="20">
        <v>232561</v>
      </c>
      <c r="E51" s="34">
        <f>D51-D50</f>
        <v>788</v>
      </c>
      <c r="F51" s="35">
        <f>E51/D50*100</f>
        <v>0.33998783292273044</v>
      </c>
      <c r="G51" s="36">
        <v>7020896</v>
      </c>
      <c r="H51" s="34">
        <f>G51-G50</f>
        <v>-103628</v>
      </c>
      <c r="I51" s="35">
        <f>H51/G50*100</f>
        <v>-1.4545252426688435</v>
      </c>
      <c r="J51" s="20">
        <v>7253457</v>
      </c>
      <c r="K51" s="16">
        <f>J51-J50</f>
        <v>-102840</v>
      </c>
      <c r="L51" s="17">
        <f>K51/J50*100</f>
        <v>-1.397985970387003</v>
      </c>
      <c r="M51" s="1"/>
    </row>
    <row r="52" spans="3:13" ht="23.25" customHeight="1">
      <c r="C52" s="14" t="s">
        <v>9</v>
      </c>
      <c r="D52" s="20">
        <v>231791</v>
      </c>
      <c r="E52" s="34">
        <f>D52-D51</f>
        <v>-770</v>
      </c>
      <c r="F52" s="35">
        <f>E52/D51*100</f>
        <v>-0.3310959275200915</v>
      </c>
      <c r="G52" s="36">
        <v>7144665</v>
      </c>
      <c r="H52" s="34">
        <f>G52-G51</f>
        <v>123769</v>
      </c>
      <c r="I52" s="35">
        <f>H52/G51*100</f>
        <v>1.7628661640907373</v>
      </c>
      <c r="J52" s="20">
        <v>7376456</v>
      </c>
      <c r="K52" s="16">
        <f>J52-J51</f>
        <v>122999</v>
      </c>
      <c r="L52" s="17">
        <f>K52/J51*100</f>
        <v>1.6957293604966568</v>
      </c>
      <c r="M52" s="1"/>
    </row>
    <row r="53" spans="3:23" ht="23.25" customHeight="1">
      <c r="C53" s="30" t="s">
        <v>1</v>
      </c>
      <c r="D53" s="228" t="s">
        <v>33</v>
      </c>
      <c r="E53" s="229"/>
      <c r="F53" s="229"/>
      <c r="G53" s="229"/>
      <c r="H53" s="229"/>
      <c r="I53" s="229"/>
      <c r="J53" s="229"/>
      <c r="K53" s="229"/>
      <c r="L53" s="230"/>
      <c r="M53" s="1"/>
      <c r="N53" s="30" t="s">
        <v>1</v>
      </c>
      <c r="O53" s="228" t="s">
        <v>33</v>
      </c>
      <c r="P53" s="229"/>
      <c r="Q53" s="229"/>
      <c r="R53" s="229"/>
      <c r="S53" s="229"/>
      <c r="T53" s="229"/>
      <c r="U53" s="229"/>
      <c r="V53" s="229"/>
      <c r="W53" s="230"/>
    </row>
    <row r="54" spans="3:23" ht="23.25" customHeight="1">
      <c r="C54" s="31"/>
      <c r="D54" s="231" t="s">
        <v>26</v>
      </c>
      <c r="E54" s="232"/>
      <c r="F54" s="233"/>
      <c r="G54" s="231" t="s">
        <v>27</v>
      </c>
      <c r="H54" s="232"/>
      <c r="I54" s="233"/>
      <c r="J54" s="231" t="s">
        <v>28</v>
      </c>
      <c r="K54" s="232"/>
      <c r="L54" s="233"/>
      <c r="M54" s="1"/>
      <c r="N54" s="31"/>
      <c r="O54" s="231" t="s">
        <v>26</v>
      </c>
      <c r="P54" s="232"/>
      <c r="Q54" s="233"/>
      <c r="R54" s="231" t="s">
        <v>27</v>
      </c>
      <c r="S54" s="232"/>
      <c r="T54" s="233"/>
      <c r="U54" s="231" t="s">
        <v>28</v>
      </c>
      <c r="V54" s="232"/>
      <c r="W54" s="233"/>
    </row>
    <row r="55" spans="3:23" ht="23.25" customHeight="1">
      <c r="C55" s="31"/>
      <c r="D55" s="14" t="s">
        <v>29</v>
      </c>
      <c r="E55" s="14" t="s">
        <v>11</v>
      </c>
      <c r="F55" s="14" t="s">
        <v>13</v>
      </c>
      <c r="G55" s="14" t="s">
        <v>29</v>
      </c>
      <c r="H55" s="14" t="s">
        <v>11</v>
      </c>
      <c r="I55" s="14" t="s">
        <v>13</v>
      </c>
      <c r="J55" s="14" t="s">
        <v>29</v>
      </c>
      <c r="K55" s="14" t="s">
        <v>11</v>
      </c>
      <c r="L55" s="14" t="s">
        <v>13</v>
      </c>
      <c r="M55" s="1"/>
      <c r="N55" s="31"/>
      <c r="O55" s="14" t="s">
        <v>29</v>
      </c>
      <c r="P55" s="14" t="s">
        <v>11</v>
      </c>
      <c r="Q55" s="14" t="s">
        <v>13</v>
      </c>
      <c r="R55" s="14" t="s">
        <v>29</v>
      </c>
      <c r="S55" s="14" t="s">
        <v>11</v>
      </c>
      <c r="T55" s="14" t="s">
        <v>13</v>
      </c>
      <c r="U55" s="14" t="s">
        <v>29</v>
      </c>
      <c r="V55" s="14" t="s">
        <v>11</v>
      </c>
      <c r="W55" s="14" t="s">
        <v>13</v>
      </c>
    </row>
    <row r="56" spans="3:23" ht="23.25" customHeight="1">
      <c r="C56" s="32" t="s">
        <v>18</v>
      </c>
      <c r="D56" s="14" t="s">
        <v>30</v>
      </c>
      <c r="E56" s="14" t="s">
        <v>30</v>
      </c>
      <c r="F56" s="14" t="s">
        <v>31</v>
      </c>
      <c r="G56" s="14" t="s">
        <v>30</v>
      </c>
      <c r="H56" s="14" t="s">
        <v>30</v>
      </c>
      <c r="I56" s="14" t="s">
        <v>31</v>
      </c>
      <c r="J56" s="14" t="s">
        <v>30</v>
      </c>
      <c r="K56" s="14" t="s">
        <v>30</v>
      </c>
      <c r="L56" s="14" t="s">
        <v>31</v>
      </c>
      <c r="M56" s="1"/>
      <c r="N56" s="32" t="s">
        <v>18</v>
      </c>
      <c r="O56" s="14" t="s">
        <v>30</v>
      </c>
      <c r="P56" s="14" t="s">
        <v>30</v>
      </c>
      <c r="Q56" s="14" t="s">
        <v>31</v>
      </c>
      <c r="R56" s="14" t="s">
        <v>30</v>
      </c>
      <c r="S56" s="14" t="s">
        <v>30</v>
      </c>
      <c r="T56" s="14" t="s">
        <v>31</v>
      </c>
      <c r="U56" s="14" t="s">
        <v>30</v>
      </c>
      <c r="V56" s="14" t="s">
        <v>30</v>
      </c>
      <c r="W56" s="14" t="s">
        <v>31</v>
      </c>
    </row>
    <row r="57" spans="3:23" ht="23.25" customHeight="1">
      <c r="C57" s="14" t="s">
        <v>5</v>
      </c>
      <c r="D57" s="33">
        <v>46702</v>
      </c>
      <c r="E57" s="16">
        <f>D57-O57</f>
        <v>537</v>
      </c>
      <c r="F57" s="17">
        <f>E57/O57*100</f>
        <v>1.1632188887685475</v>
      </c>
      <c r="G57" s="33">
        <v>300370</v>
      </c>
      <c r="H57" s="16">
        <f>G57-R57</f>
        <v>443</v>
      </c>
      <c r="I57" s="17">
        <f>H57/R57*100</f>
        <v>0.1477026076345244</v>
      </c>
      <c r="J57" s="33">
        <v>347072</v>
      </c>
      <c r="K57" s="16">
        <f>J57-U57</f>
        <v>980</v>
      </c>
      <c r="L57" s="17">
        <f>K57/U57*100</f>
        <v>0.28316170266865454</v>
      </c>
      <c r="M57" s="1"/>
      <c r="N57" s="14" t="s">
        <v>133</v>
      </c>
      <c r="O57" s="33">
        <v>46165</v>
      </c>
      <c r="P57" s="16">
        <v>1659</v>
      </c>
      <c r="Q57" s="21">
        <v>3.7275872916011323</v>
      </c>
      <c r="R57" s="33">
        <v>299927</v>
      </c>
      <c r="S57" s="16">
        <v>18646</v>
      </c>
      <c r="T57" s="21">
        <v>6.628958230381718</v>
      </c>
      <c r="U57" s="33">
        <v>346092</v>
      </c>
      <c r="V57" s="16">
        <v>20305</v>
      </c>
      <c r="W57" s="21">
        <v>6.232599827494652</v>
      </c>
    </row>
    <row r="58" spans="3:13" ht="23.25" customHeight="1">
      <c r="C58" s="14" t="s">
        <v>16</v>
      </c>
      <c r="D58" s="33">
        <v>47085</v>
      </c>
      <c r="E58" s="16">
        <f>D58-D57</f>
        <v>383</v>
      </c>
      <c r="F58" s="17">
        <f>E58/D57*100</f>
        <v>0.820093357886172</v>
      </c>
      <c r="G58" s="33">
        <v>296413</v>
      </c>
      <c r="H58" s="16">
        <f>G58-G57</f>
        <v>-3957</v>
      </c>
      <c r="I58" s="17">
        <f>H58/G57*100</f>
        <v>-1.317375237207444</v>
      </c>
      <c r="J58" s="33">
        <v>343498</v>
      </c>
      <c r="K58" s="16">
        <f>J58-J57</f>
        <v>-3574</v>
      </c>
      <c r="L58" s="17">
        <f>K58/J57*100</f>
        <v>-1.0297575142909827</v>
      </c>
      <c r="M58" s="1"/>
    </row>
    <row r="59" spans="3:13" ht="23.25" customHeight="1">
      <c r="C59" s="14" t="s">
        <v>7</v>
      </c>
      <c r="D59" s="33">
        <v>47200</v>
      </c>
      <c r="E59" s="16">
        <f>D59-D58</f>
        <v>115</v>
      </c>
      <c r="F59" s="17">
        <f>E59/D58*100</f>
        <v>0.24423914197727511</v>
      </c>
      <c r="G59" s="33">
        <v>300758</v>
      </c>
      <c r="H59" s="16">
        <f>G59-G58</f>
        <v>4345</v>
      </c>
      <c r="I59" s="17">
        <f>H59/G58*100</f>
        <v>1.465860134339587</v>
      </c>
      <c r="J59" s="33">
        <v>347958</v>
      </c>
      <c r="K59" s="16">
        <f>J59-J58</f>
        <v>4460</v>
      </c>
      <c r="L59" s="17">
        <f>K59/J58*100</f>
        <v>1.2984063953793035</v>
      </c>
      <c r="M59" s="1"/>
    </row>
    <row r="60" spans="3:13" ht="23.25" customHeight="1">
      <c r="C60" s="14" t="s">
        <v>17</v>
      </c>
      <c r="D60" s="20">
        <v>47850</v>
      </c>
      <c r="E60" s="34">
        <f>D60-D59</f>
        <v>650</v>
      </c>
      <c r="F60" s="35">
        <f>E60/D59*100</f>
        <v>1.3771186440677965</v>
      </c>
      <c r="G60" s="36">
        <v>304185</v>
      </c>
      <c r="H60" s="34">
        <f>G60-G59</f>
        <v>3427</v>
      </c>
      <c r="I60" s="35">
        <f>H60/G59*100</f>
        <v>1.1394543121047487</v>
      </c>
      <c r="J60" s="20">
        <v>352035</v>
      </c>
      <c r="K60" s="16">
        <f>J60-J59</f>
        <v>4077</v>
      </c>
      <c r="L60" s="17">
        <f>K60/J59*100</f>
        <v>1.1716931353784077</v>
      </c>
      <c r="M60" s="1"/>
    </row>
    <row r="61" spans="3:13" ht="23.25" customHeight="1">
      <c r="C61" s="14" t="s">
        <v>9</v>
      </c>
      <c r="D61" s="20">
        <v>48627</v>
      </c>
      <c r="E61" s="34">
        <f>D61-D60</f>
        <v>777</v>
      </c>
      <c r="F61" s="35">
        <f>E61/D60*100</f>
        <v>1.6238244514106583</v>
      </c>
      <c r="G61" s="36">
        <v>304563</v>
      </c>
      <c r="H61" s="34">
        <f>G61-G60</f>
        <v>378</v>
      </c>
      <c r="I61" s="35">
        <f>H61/G60*100</f>
        <v>0.12426648256817396</v>
      </c>
      <c r="J61" s="20">
        <v>353190</v>
      </c>
      <c r="K61" s="16">
        <f>J61-J60</f>
        <v>1155</v>
      </c>
      <c r="L61" s="17">
        <f>K61/J60*100</f>
        <v>0.32809237717840556</v>
      </c>
      <c r="M61" s="1"/>
    </row>
    <row r="62" spans="3:23" ht="23.25" customHeight="1">
      <c r="C62" s="30" t="s">
        <v>1</v>
      </c>
      <c r="D62" s="228" t="s">
        <v>34</v>
      </c>
      <c r="E62" s="229"/>
      <c r="F62" s="229"/>
      <c r="G62" s="229"/>
      <c r="H62" s="229"/>
      <c r="I62" s="229"/>
      <c r="J62" s="229"/>
      <c r="K62" s="229"/>
      <c r="L62" s="230"/>
      <c r="M62" s="1"/>
      <c r="N62" s="30" t="s">
        <v>1</v>
      </c>
      <c r="O62" s="228" t="s">
        <v>34</v>
      </c>
      <c r="P62" s="229"/>
      <c r="Q62" s="229"/>
      <c r="R62" s="229"/>
      <c r="S62" s="229"/>
      <c r="T62" s="229"/>
      <c r="U62" s="229"/>
      <c r="V62" s="229"/>
      <c r="W62" s="230"/>
    </row>
    <row r="63" spans="3:23" ht="23.25" customHeight="1">
      <c r="C63" s="31"/>
      <c r="D63" s="231" t="s">
        <v>26</v>
      </c>
      <c r="E63" s="232"/>
      <c r="F63" s="233"/>
      <c r="G63" s="231" t="s">
        <v>27</v>
      </c>
      <c r="H63" s="232"/>
      <c r="I63" s="233"/>
      <c r="J63" s="231" t="s">
        <v>28</v>
      </c>
      <c r="K63" s="232"/>
      <c r="L63" s="233"/>
      <c r="M63" s="1"/>
      <c r="N63" s="31"/>
      <c r="O63" s="231" t="s">
        <v>26</v>
      </c>
      <c r="P63" s="232"/>
      <c r="Q63" s="233"/>
      <c r="R63" s="231" t="s">
        <v>27</v>
      </c>
      <c r="S63" s="232"/>
      <c r="T63" s="233"/>
      <c r="U63" s="231" t="s">
        <v>28</v>
      </c>
      <c r="V63" s="232"/>
      <c r="W63" s="233"/>
    </row>
    <row r="64" spans="3:23" ht="23.25" customHeight="1">
      <c r="C64" s="31"/>
      <c r="D64" s="14" t="s">
        <v>29</v>
      </c>
      <c r="E64" s="14" t="s">
        <v>11</v>
      </c>
      <c r="F64" s="14" t="s">
        <v>13</v>
      </c>
      <c r="G64" s="14" t="s">
        <v>29</v>
      </c>
      <c r="H64" s="14" t="s">
        <v>11</v>
      </c>
      <c r="I64" s="14" t="s">
        <v>13</v>
      </c>
      <c r="J64" s="14" t="s">
        <v>29</v>
      </c>
      <c r="K64" s="14" t="s">
        <v>11</v>
      </c>
      <c r="L64" s="14" t="s">
        <v>13</v>
      </c>
      <c r="M64" s="1"/>
      <c r="N64" s="31"/>
      <c r="O64" s="14" t="s">
        <v>29</v>
      </c>
      <c r="P64" s="14" t="s">
        <v>11</v>
      </c>
      <c r="Q64" s="14" t="s">
        <v>13</v>
      </c>
      <c r="R64" s="14" t="s">
        <v>29</v>
      </c>
      <c r="S64" s="14" t="s">
        <v>11</v>
      </c>
      <c r="T64" s="14" t="s">
        <v>13</v>
      </c>
      <c r="U64" s="14" t="s">
        <v>29</v>
      </c>
      <c r="V64" s="14" t="s">
        <v>11</v>
      </c>
      <c r="W64" s="14" t="s">
        <v>13</v>
      </c>
    </row>
    <row r="65" spans="3:23" ht="23.25" customHeight="1">
      <c r="C65" s="32" t="s">
        <v>18</v>
      </c>
      <c r="D65" s="14" t="s">
        <v>30</v>
      </c>
      <c r="E65" s="14" t="s">
        <v>30</v>
      </c>
      <c r="F65" s="14" t="s">
        <v>31</v>
      </c>
      <c r="G65" s="14" t="s">
        <v>30</v>
      </c>
      <c r="H65" s="14" t="s">
        <v>30</v>
      </c>
      <c r="I65" s="14" t="s">
        <v>31</v>
      </c>
      <c r="J65" s="14" t="s">
        <v>30</v>
      </c>
      <c r="K65" s="14" t="s">
        <v>30</v>
      </c>
      <c r="L65" s="14" t="s">
        <v>31</v>
      </c>
      <c r="M65" s="1"/>
      <c r="N65" s="32" t="s">
        <v>18</v>
      </c>
      <c r="O65" s="14" t="s">
        <v>30</v>
      </c>
      <c r="P65" s="14" t="s">
        <v>30</v>
      </c>
      <c r="Q65" s="14" t="s">
        <v>31</v>
      </c>
      <c r="R65" s="14" t="s">
        <v>30</v>
      </c>
      <c r="S65" s="14" t="s">
        <v>30</v>
      </c>
      <c r="T65" s="14" t="s">
        <v>31</v>
      </c>
      <c r="U65" s="14" t="s">
        <v>30</v>
      </c>
      <c r="V65" s="14" t="s">
        <v>30</v>
      </c>
      <c r="W65" s="14" t="s">
        <v>31</v>
      </c>
    </row>
    <row r="66" spans="3:23" ht="23.25" customHeight="1">
      <c r="C66" s="14" t="s">
        <v>5</v>
      </c>
      <c r="D66" s="33">
        <v>347004</v>
      </c>
      <c r="E66" s="16">
        <f>D66-O66</f>
        <v>703</v>
      </c>
      <c r="F66" s="17">
        <f>E66/O66*100</f>
        <v>0.20300259023219686</v>
      </c>
      <c r="G66" s="33">
        <v>8836447</v>
      </c>
      <c r="H66" s="16">
        <f>G66-R66</f>
        <v>98802</v>
      </c>
      <c r="I66" s="17">
        <f>H66/R66*100</f>
        <v>1.1307623507249378</v>
      </c>
      <c r="J66" s="33">
        <v>9183451</v>
      </c>
      <c r="K66" s="16">
        <f>J66-U66</f>
        <v>99505</v>
      </c>
      <c r="L66" s="17">
        <f>K66/U66*100</f>
        <v>1.0953940060850207</v>
      </c>
      <c r="M66" s="1"/>
      <c r="N66" s="14" t="s">
        <v>133</v>
      </c>
      <c r="O66" s="33">
        <v>346301</v>
      </c>
      <c r="P66" s="16">
        <v>1604</v>
      </c>
      <c r="Q66" s="21">
        <v>0.46533757281778726</v>
      </c>
      <c r="R66" s="33">
        <v>8737645</v>
      </c>
      <c r="S66" s="16">
        <v>185756</v>
      </c>
      <c r="T66" s="21">
        <v>2.172104645873602</v>
      </c>
      <c r="U66" s="33">
        <v>9083946</v>
      </c>
      <c r="V66" s="16">
        <v>187360</v>
      </c>
      <c r="W66" s="21">
        <v>2.1059763824010695</v>
      </c>
    </row>
    <row r="67" spans="3:13" ht="23.25" customHeight="1">
      <c r="C67" s="14" t="s">
        <v>16</v>
      </c>
      <c r="D67" s="33">
        <v>348591</v>
      </c>
      <c r="E67" s="16">
        <f>D67-D66</f>
        <v>1587</v>
      </c>
      <c r="F67" s="17">
        <f>E67/D66*100</f>
        <v>0.4573434311996404</v>
      </c>
      <c r="G67" s="33">
        <v>8970359</v>
      </c>
      <c r="H67" s="16">
        <f>G67-G66</f>
        <v>133912</v>
      </c>
      <c r="I67" s="17">
        <f>H67/G66*100</f>
        <v>1.5154507235770214</v>
      </c>
      <c r="J67" s="33">
        <v>9318950</v>
      </c>
      <c r="K67" s="16">
        <f>J67-J66</f>
        <v>135499</v>
      </c>
      <c r="L67" s="17">
        <f>K67/J66*100</f>
        <v>1.4754692979795938</v>
      </c>
      <c r="M67" s="1"/>
    </row>
    <row r="68" spans="3:13" ht="23.25" customHeight="1">
      <c r="C68" s="14" t="s">
        <v>7</v>
      </c>
      <c r="D68" s="33">
        <v>351750</v>
      </c>
      <c r="E68" s="16">
        <f>D68-D67</f>
        <v>3159</v>
      </c>
      <c r="F68" s="17">
        <f>E68/D67*100</f>
        <v>0.9062196098005972</v>
      </c>
      <c r="G68" s="33">
        <v>8953982</v>
      </c>
      <c r="H68" s="16">
        <f>G68-G67</f>
        <v>-16377</v>
      </c>
      <c r="I68" s="17">
        <f>H68/G67*100</f>
        <v>-0.1825679440477243</v>
      </c>
      <c r="J68" s="33">
        <v>9305732</v>
      </c>
      <c r="K68" s="16">
        <f>J68-J67</f>
        <v>-13218</v>
      </c>
      <c r="L68" s="17">
        <f>K68/J67*100</f>
        <v>-0.14184001416468595</v>
      </c>
      <c r="M68" s="1"/>
    </row>
    <row r="69" spans="3:13" ht="23.25" customHeight="1">
      <c r="C69" s="14" t="s">
        <v>17</v>
      </c>
      <c r="D69" s="20">
        <v>350312</v>
      </c>
      <c r="E69" s="34">
        <f>D69-D68</f>
        <v>-1438</v>
      </c>
      <c r="F69" s="35">
        <f>E69/D68*100</f>
        <v>-0.4088130774697939</v>
      </c>
      <c r="G69" s="20">
        <v>8896354</v>
      </c>
      <c r="H69" s="34">
        <f>G69-G68</f>
        <v>-57628</v>
      </c>
      <c r="I69" s="35">
        <f>H69/G68*100</f>
        <v>-0.6436019192354865</v>
      </c>
      <c r="J69" s="20">
        <v>9246666</v>
      </c>
      <c r="K69" s="16">
        <f>J69-J68</f>
        <v>-59066</v>
      </c>
      <c r="L69" s="17">
        <f>K69/J68*100</f>
        <v>-0.6347270692944951</v>
      </c>
      <c r="M69" s="1"/>
    </row>
    <row r="70" spans="3:13" ht="23.25" customHeight="1">
      <c r="C70" s="14" t="s">
        <v>9</v>
      </c>
      <c r="D70" s="20">
        <v>348772</v>
      </c>
      <c r="E70" s="34">
        <f>D70-D69</f>
        <v>-1540</v>
      </c>
      <c r="F70" s="35">
        <f>E70/D69*100</f>
        <v>-0.43960812076092165</v>
      </c>
      <c r="G70" s="20">
        <v>8998364</v>
      </c>
      <c r="H70" s="34">
        <f>G70-G69</f>
        <v>102010</v>
      </c>
      <c r="I70" s="35">
        <f>H70/G69*100</f>
        <v>1.1466495150710057</v>
      </c>
      <c r="J70" s="20">
        <v>9347136</v>
      </c>
      <c r="K70" s="16">
        <f>J70-J69</f>
        <v>100470</v>
      </c>
      <c r="L70" s="17">
        <f>K70/J69*100</f>
        <v>1.0865537913881609</v>
      </c>
      <c r="M70" s="1"/>
    </row>
  </sheetData>
  <sheetProtection/>
  <mergeCells count="37">
    <mergeCell ref="R54:T54"/>
    <mergeCell ref="U54:W54"/>
    <mergeCell ref="O62:W62"/>
    <mergeCell ref="O63:Q63"/>
    <mergeCell ref="R63:T63"/>
    <mergeCell ref="U63:W63"/>
    <mergeCell ref="O54:Q54"/>
    <mergeCell ref="O35:W35"/>
    <mergeCell ref="O36:Q36"/>
    <mergeCell ref="R36:T36"/>
    <mergeCell ref="U36:W36"/>
    <mergeCell ref="A4:C4"/>
    <mergeCell ref="A6:C6"/>
    <mergeCell ref="B8:C8"/>
    <mergeCell ref="B7:C7"/>
    <mergeCell ref="A5:C5"/>
    <mergeCell ref="D35:L35"/>
    <mergeCell ref="J36:L36"/>
    <mergeCell ref="G36:I36"/>
    <mergeCell ref="D36:F36"/>
    <mergeCell ref="J45:L45"/>
    <mergeCell ref="G45:I45"/>
    <mergeCell ref="D45:F45"/>
    <mergeCell ref="D44:L44"/>
    <mergeCell ref="J63:L63"/>
    <mergeCell ref="G63:I63"/>
    <mergeCell ref="D63:F63"/>
    <mergeCell ref="D62:L62"/>
    <mergeCell ref="D53:L53"/>
    <mergeCell ref="D54:F54"/>
    <mergeCell ref="G54:I54"/>
    <mergeCell ref="J54:L54"/>
    <mergeCell ref="O44:W44"/>
    <mergeCell ref="O45:Q45"/>
    <mergeCell ref="R45:T45"/>
    <mergeCell ref="U45:W45"/>
    <mergeCell ref="O53:W53"/>
  </mergeCells>
  <conditionalFormatting sqref="D5:E7">
    <cfRule type="containsBlanks" priority="2" dxfId="0">
      <formula>LEN(TRIM(D5))=0</formula>
    </cfRule>
  </conditionalFormatting>
  <conditionalFormatting sqref="D15:D16 D23:D24 D31:D32 F31:F32 H31:J32 D42:D43 G42:G43 J42:J43 D51:D52 G51:G52 J51:J52 D60:D61 G60:G61 J60:J61 D69:D70 G69:G70 J69:J70">
    <cfRule type="containsBlanks" priority="1" dxfId="0">
      <formula>LEN(TRIM(D15))=0</formula>
    </cfRule>
  </conditionalFormatting>
  <printOptions/>
  <pageMargins left="0.7" right="0.7" top="0.75" bottom="0.75" header="0.3" footer="0.3"/>
  <pageSetup fitToHeight="0" fitToWidth="1" horizontalDpi="600" verticalDpi="600" orientation="portrait" paperSize="9" scale="69" r:id="rId2"/>
  <rowBreaks count="1" manualBreakCount="1">
    <brk id="33" max="11" man="1"/>
  </rowBreaks>
  <drawing r:id="rId1"/>
</worksheet>
</file>

<file path=xl/worksheets/sheet2.xml><?xml version="1.0" encoding="utf-8"?>
<worksheet xmlns="http://schemas.openxmlformats.org/spreadsheetml/2006/main" xmlns:r="http://schemas.openxmlformats.org/officeDocument/2006/relationships">
  <dimension ref="A1:X63"/>
  <sheetViews>
    <sheetView view="pageBreakPreview" zoomScaleNormal="70" zoomScaleSheetLayoutView="100" zoomScalePageLayoutView="0" workbookViewId="0" topLeftCell="A1">
      <selection activeCell="P20" sqref="P20"/>
    </sheetView>
  </sheetViews>
  <sheetFormatPr defaultColWidth="9.140625" defaultRowHeight="23.25" customHeight="1"/>
  <cols>
    <col min="1" max="1" width="5.140625" style="1" customWidth="1"/>
    <col min="2" max="2" width="5.421875" style="2" customWidth="1"/>
    <col min="3" max="3" width="11.140625" style="2" customWidth="1"/>
    <col min="4" max="50" width="11.8515625" style="2" customWidth="1"/>
    <col min="51" max="16384" width="9.00390625" style="2" customWidth="1"/>
  </cols>
  <sheetData>
    <row r="1" ht="23.25" customHeight="1">
      <c r="A1" s="1" t="s">
        <v>35</v>
      </c>
    </row>
    <row r="3" spans="1:7" ht="23.25" customHeight="1">
      <c r="A3" s="1" t="s">
        <v>266</v>
      </c>
      <c r="G3" s="4" t="s">
        <v>137</v>
      </c>
    </row>
    <row r="4" spans="1:7" ht="23.25" customHeight="1">
      <c r="A4" s="234" t="s">
        <v>1</v>
      </c>
      <c r="B4" s="234"/>
      <c r="C4" s="234"/>
      <c r="D4" s="5" t="s">
        <v>8</v>
      </c>
      <c r="E4" s="5" t="s">
        <v>9</v>
      </c>
      <c r="F4" s="5" t="s">
        <v>12</v>
      </c>
      <c r="G4" s="5" t="s">
        <v>14</v>
      </c>
    </row>
    <row r="5" spans="1:7" ht="23.25" customHeight="1">
      <c r="A5" s="238" t="s">
        <v>2</v>
      </c>
      <c r="B5" s="238"/>
      <c r="C5" s="238"/>
      <c r="D5" s="18">
        <v>30080989</v>
      </c>
      <c r="E5" s="18">
        <v>31169004</v>
      </c>
      <c r="F5" s="16">
        <f>E5-D5</f>
        <v>1088015</v>
      </c>
      <c r="G5" s="21">
        <f>F5/D5*100</f>
        <v>3.616952221883396</v>
      </c>
    </row>
    <row r="6" spans="1:7" ht="23.25" customHeight="1">
      <c r="A6" s="235" t="s">
        <v>3</v>
      </c>
      <c r="B6" s="236"/>
      <c r="C6" s="237"/>
      <c r="D6" s="18">
        <v>11939061</v>
      </c>
      <c r="E6" s="18">
        <v>12489861</v>
      </c>
      <c r="F6" s="16">
        <f>E6-D6</f>
        <v>550800</v>
      </c>
      <c r="G6" s="21">
        <f>F6/D6*100</f>
        <v>4.613428141459366</v>
      </c>
    </row>
    <row r="7" spans="1:7" ht="23.25" customHeight="1">
      <c r="A7" s="10"/>
      <c r="B7" s="239" t="s">
        <v>36</v>
      </c>
      <c r="C7" s="239"/>
      <c r="D7" s="7">
        <v>2700365</v>
      </c>
      <c r="E7" s="7">
        <v>3146385</v>
      </c>
      <c r="F7" s="16">
        <f>E7-D7</f>
        <v>446020</v>
      </c>
      <c r="G7" s="21">
        <f>F7/D7*100</f>
        <v>16.5170264019864</v>
      </c>
    </row>
    <row r="8" spans="1:7" ht="23.25" customHeight="1">
      <c r="A8" s="11"/>
      <c r="B8" s="238" t="s">
        <v>10</v>
      </c>
      <c r="C8" s="238"/>
      <c r="D8" s="12">
        <f>D7/D5*100</f>
        <v>8.976982106539117</v>
      </c>
      <c r="E8" s="12">
        <f>E7/E5*100</f>
        <v>10.094595900465732</v>
      </c>
      <c r="F8" s="37"/>
      <c r="G8" s="21">
        <f>E8-D8</f>
        <v>1.1176137939266155</v>
      </c>
    </row>
    <row r="10" spans="1:6" ht="23.25" customHeight="1">
      <c r="A10" s="1" t="s">
        <v>267</v>
      </c>
      <c r="F10" s="4" t="s">
        <v>141</v>
      </c>
    </row>
    <row r="11" spans="3:15" ht="23.25" customHeight="1">
      <c r="C11" s="5" t="s">
        <v>18</v>
      </c>
      <c r="D11" s="5" t="s">
        <v>15</v>
      </c>
      <c r="E11" s="5" t="s">
        <v>12</v>
      </c>
      <c r="F11" s="5" t="s">
        <v>14</v>
      </c>
      <c r="O11" s="14" t="s">
        <v>131</v>
      </c>
    </row>
    <row r="12" spans="3:16" ht="23.25" customHeight="1">
      <c r="C12" s="14" t="s">
        <v>5</v>
      </c>
      <c r="D12" s="38">
        <v>3402985</v>
      </c>
      <c r="E12" s="8">
        <f>D12-O12</f>
        <v>603612</v>
      </c>
      <c r="F12" s="9">
        <f>E12/O12*100</f>
        <v>21.562399865969986</v>
      </c>
      <c r="O12" s="39">
        <v>2799373</v>
      </c>
      <c r="P12" s="19"/>
    </row>
    <row r="13" spans="3:6" ht="23.25" customHeight="1">
      <c r="C13" s="14" t="s">
        <v>16</v>
      </c>
      <c r="D13" s="38">
        <v>3153877</v>
      </c>
      <c r="E13" s="40">
        <f>D13-D12</f>
        <v>-249108</v>
      </c>
      <c r="F13" s="9">
        <f>E13/D12*100</f>
        <v>-7.320279107900858</v>
      </c>
    </row>
    <row r="14" spans="3:6" ht="23.25" customHeight="1">
      <c r="C14" s="14" t="s">
        <v>7</v>
      </c>
      <c r="D14" s="38">
        <v>3166053</v>
      </c>
      <c r="E14" s="40">
        <f>D14-D13</f>
        <v>12176</v>
      </c>
      <c r="F14" s="41">
        <f>E14/D13*100</f>
        <v>0.3860645167836285</v>
      </c>
    </row>
    <row r="15" spans="3:6" ht="23.25" customHeight="1">
      <c r="C15" s="14" t="s">
        <v>17</v>
      </c>
      <c r="D15" s="20">
        <v>2700365</v>
      </c>
      <c r="E15" s="40">
        <f>D15-D14</f>
        <v>-465688</v>
      </c>
      <c r="F15" s="41">
        <f>E15/D14*100</f>
        <v>-14.70878725024502</v>
      </c>
    </row>
    <row r="16" spans="3:6" ht="23.25" customHeight="1">
      <c r="C16" s="14" t="s">
        <v>9</v>
      </c>
      <c r="D16" s="20">
        <v>3146385</v>
      </c>
      <c r="E16" s="40">
        <f>D16-D15</f>
        <v>446020</v>
      </c>
      <c r="F16" s="41">
        <f>E16/D15*100</f>
        <v>16.5170264019864</v>
      </c>
    </row>
    <row r="18" spans="1:6" ht="23.25" customHeight="1">
      <c r="A18" s="1" t="s">
        <v>271</v>
      </c>
      <c r="F18" s="4" t="s">
        <v>140</v>
      </c>
    </row>
    <row r="19" spans="3:15" ht="23.25" customHeight="1">
      <c r="C19" s="5" t="s">
        <v>18</v>
      </c>
      <c r="D19" s="5" t="s">
        <v>138</v>
      </c>
      <c r="E19" s="5" t="s">
        <v>12</v>
      </c>
      <c r="F19" s="5" t="s">
        <v>14</v>
      </c>
      <c r="O19" s="14" t="s">
        <v>131</v>
      </c>
    </row>
    <row r="20" spans="3:16" ht="23.25" customHeight="1">
      <c r="C20" s="14" t="s">
        <v>5</v>
      </c>
      <c r="D20" s="38">
        <v>4603</v>
      </c>
      <c r="E20" s="8">
        <f>D20-O20</f>
        <v>32</v>
      </c>
      <c r="F20" s="9">
        <f>E20/O20*100</f>
        <v>0.7000656311529206</v>
      </c>
      <c r="O20" s="39">
        <v>4571</v>
      </c>
      <c r="P20" s="19"/>
    </row>
    <row r="21" spans="3:6" ht="23.25" customHeight="1">
      <c r="C21" s="14" t="s">
        <v>16</v>
      </c>
      <c r="D21" s="38">
        <v>4570</v>
      </c>
      <c r="E21" s="8">
        <f>D21-D20</f>
        <v>-33</v>
      </c>
      <c r="F21" s="9">
        <f>E21/D20*100</f>
        <v>-0.7169237453834455</v>
      </c>
    </row>
    <row r="22" spans="3:6" ht="23.25" customHeight="1">
      <c r="C22" s="14" t="s">
        <v>7</v>
      </c>
      <c r="D22" s="38">
        <v>4573</v>
      </c>
      <c r="E22" s="8">
        <f>D22-D21</f>
        <v>3</v>
      </c>
      <c r="F22" s="9">
        <f>E22/D21*100</f>
        <v>0.06564551422319474</v>
      </c>
    </row>
    <row r="23" spans="3:6" ht="23.25" customHeight="1">
      <c r="C23" s="14" t="s">
        <v>17</v>
      </c>
      <c r="D23" s="42">
        <v>4574</v>
      </c>
      <c r="E23" s="8">
        <f>D23-D22</f>
        <v>1</v>
      </c>
      <c r="F23" s="9">
        <f>E23/D22*100</f>
        <v>0.021867483052700636</v>
      </c>
    </row>
    <row r="24" spans="3:6" ht="23.25" customHeight="1">
      <c r="C24" s="14" t="s">
        <v>9</v>
      </c>
      <c r="D24" s="42">
        <v>4602</v>
      </c>
      <c r="E24" s="8">
        <f>D24-D23</f>
        <v>28</v>
      </c>
      <c r="F24" s="9">
        <f>E24/D23*100</f>
        <v>0.6121556624398776</v>
      </c>
    </row>
    <row r="26" spans="1:7" ht="23.25" customHeight="1">
      <c r="A26" s="1" t="s">
        <v>272</v>
      </c>
      <c r="G26" s="2" t="s">
        <v>139</v>
      </c>
    </row>
    <row r="27" spans="3:19" ht="23.25" customHeight="1">
      <c r="C27" s="234" t="s">
        <v>18</v>
      </c>
      <c r="D27" s="240" t="s">
        <v>109</v>
      </c>
      <c r="E27" s="229"/>
      <c r="F27" s="241" t="s">
        <v>21</v>
      </c>
      <c r="G27" s="230"/>
      <c r="O27" s="234" t="s">
        <v>18</v>
      </c>
      <c r="P27" s="240" t="s">
        <v>19</v>
      </c>
      <c r="Q27" s="229"/>
      <c r="R27" s="241" t="s">
        <v>21</v>
      </c>
      <c r="S27" s="230"/>
    </row>
    <row r="28" spans="3:19" ht="23.25" customHeight="1">
      <c r="C28" s="234"/>
      <c r="D28" s="43"/>
      <c r="E28" s="44" t="s">
        <v>110</v>
      </c>
      <c r="F28" s="43"/>
      <c r="G28" s="45" t="s">
        <v>111</v>
      </c>
      <c r="O28" s="234"/>
      <c r="P28" s="43"/>
      <c r="Q28" s="44" t="s">
        <v>110</v>
      </c>
      <c r="R28" s="43"/>
      <c r="S28" s="45" t="s">
        <v>12</v>
      </c>
    </row>
    <row r="29" spans="3:19" ht="23.25" customHeight="1">
      <c r="C29" s="14" t="s">
        <v>5</v>
      </c>
      <c r="D29" s="38">
        <v>429</v>
      </c>
      <c r="E29" s="46">
        <f>D29-P29</f>
        <v>6</v>
      </c>
      <c r="F29" s="47">
        <v>21287</v>
      </c>
      <c r="G29" s="48">
        <f>F29-R29</f>
        <v>442</v>
      </c>
      <c r="O29" s="14" t="s">
        <v>133</v>
      </c>
      <c r="P29" s="38">
        <v>423</v>
      </c>
      <c r="Q29" s="46">
        <v>15</v>
      </c>
      <c r="R29" s="47">
        <v>20845</v>
      </c>
      <c r="S29" s="49">
        <v>608</v>
      </c>
    </row>
    <row r="30" spans="3:7" ht="23.25" customHeight="1">
      <c r="C30" s="14" t="s">
        <v>16</v>
      </c>
      <c r="D30" s="38">
        <v>438</v>
      </c>
      <c r="E30" s="46">
        <f>D30-D29</f>
        <v>9</v>
      </c>
      <c r="F30" s="50">
        <v>21658</v>
      </c>
      <c r="G30" s="16">
        <f>F30-F29</f>
        <v>371</v>
      </c>
    </row>
    <row r="31" spans="3:7" ht="23.25" customHeight="1">
      <c r="C31" s="14" t="s">
        <v>7</v>
      </c>
      <c r="D31" s="38">
        <f>P32</f>
        <v>0</v>
      </c>
      <c r="E31" s="51">
        <f>D31-D30</f>
        <v>-438</v>
      </c>
      <c r="F31" s="50">
        <v>21604.1</v>
      </c>
      <c r="G31" s="16">
        <f>F31-F30</f>
        <v>-53.900000000001455</v>
      </c>
    </row>
    <row r="32" spans="3:7" ht="23.25" customHeight="1">
      <c r="C32" s="14" t="s">
        <v>17</v>
      </c>
      <c r="D32" s="52">
        <v>440</v>
      </c>
      <c r="E32" s="51">
        <f>D32-D31</f>
        <v>440</v>
      </c>
      <c r="F32" s="53">
        <v>21871</v>
      </c>
      <c r="G32" s="16">
        <f>F32-F31</f>
        <v>266.90000000000146</v>
      </c>
    </row>
    <row r="33" spans="3:7" ht="23.25" customHeight="1">
      <c r="C33" s="14" t="s">
        <v>9</v>
      </c>
      <c r="D33" s="52">
        <v>438</v>
      </c>
      <c r="E33" s="51">
        <f>D33-D32</f>
        <v>-2</v>
      </c>
      <c r="F33" s="53">
        <v>21774</v>
      </c>
      <c r="G33" s="16">
        <f>F33-F32</f>
        <v>-97</v>
      </c>
    </row>
    <row r="34" spans="3:10" ht="23.25" customHeight="1">
      <c r="C34" s="54"/>
      <c r="D34" s="54"/>
      <c r="E34" s="54"/>
      <c r="F34" s="54"/>
      <c r="G34" s="54"/>
      <c r="H34" s="54"/>
      <c r="I34" s="54"/>
      <c r="J34" s="54"/>
    </row>
    <row r="35" spans="1:10" ht="23.25" customHeight="1">
      <c r="A35" s="1" t="s">
        <v>299</v>
      </c>
      <c r="G35" s="55" t="s">
        <v>147</v>
      </c>
      <c r="H35" s="54"/>
      <c r="I35" s="54"/>
      <c r="J35" s="54"/>
    </row>
    <row r="36" spans="3:10" ht="23.25" customHeight="1">
      <c r="C36" s="5" t="s">
        <v>142</v>
      </c>
      <c r="D36" s="5" t="s">
        <v>146</v>
      </c>
      <c r="E36" s="5" t="s">
        <v>39</v>
      </c>
      <c r="F36" s="5" t="s">
        <v>37</v>
      </c>
      <c r="G36" s="5" t="s">
        <v>39</v>
      </c>
      <c r="H36" s="54"/>
      <c r="I36" s="54"/>
      <c r="J36" s="54"/>
    </row>
    <row r="37" spans="3:10" ht="23.25" customHeight="1">
      <c r="C37" s="14" t="s">
        <v>143</v>
      </c>
      <c r="D37" s="42">
        <v>5205</v>
      </c>
      <c r="E37" s="56">
        <f>(D37/$D$40)*100</f>
        <v>0.20077006215578833</v>
      </c>
      <c r="F37" s="42">
        <v>87</v>
      </c>
      <c r="G37" s="56">
        <f>(F37/$F$40)*100</f>
        <v>3.738719381177482</v>
      </c>
      <c r="H37" s="54"/>
      <c r="I37" s="54"/>
      <c r="J37" s="54"/>
    </row>
    <row r="38" spans="3:10" ht="23.25" customHeight="1">
      <c r="C38" s="14" t="s">
        <v>42</v>
      </c>
      <c r="D38" s="42">
        <v>2058665</v>
      </c>
      <c r="E38" s="56">
        <f>(D38/$D$40)*100</f>
        <v>79.40793467972064</v>
      </c>
      <c r="F38" s="42">
        <v>777</v>
      </c>
      <c r="G38" s="56">
        <f>(F38/$F$40)*100</f>
        <v>33.39063171465406</v>
      </c>
      <c r="H38" s="54"/>
      <c r="I38" s="54"/>
      <c r="J38" s="54"/>
    </row>
    <row r="39" spans="3:10" ht="23.25" customHeight="1">
      <c r="C39" s="14" t="s">
        <v>144</v>
      </c>
      <c r="D39" s="42">
        <v>528648</v>
      </c>
      <c r="E39" s="56">
        <f>(D39/$D$40)*100</f>
        <v>20.39129525812357</v>
      </c>
      <c r="F39" s="42">
        <v>1463</v>
      </c>
      <c r="G39" s="56">
        <f>(F39/$F$40)*100</f>
        <v>62.870648904168455</v>
      </c>
      <c r="H39" s="54"/>
      <c r="I39" s="54"/>
      <c r="J39" s="54"/>
    </row>
    <row r="40" spans="3:10" ht="23.25" customHeight="1">
      <c r="C40" s="14" t="s">
        <v>145</v>
      </c>
      <c r="D40" s="42">
        <f>SUM(D37:D39)</f>
        <v>2592518</v>
      </c>
      <c r="E40" s="56">
        <f>(D40/$D$40)*100</f>
        <v>100</v>
      </c>
      <c r="F40" s="42">
        <f>SUM(F37:F39)</f>
        <v>2327</v>
      </c>
      <c r="G40" s="56">
        <f>(F40/$F$40)*100</f>
        <v>100</v>
      </c>
      <c r="H40" s="54"/>
      <c r="I40" s="54"/>
      <c r="J40" s="54"/>
    </row>
    <row r="42" spans="1:13" ht="23.25" customHeight="1">
      <c r="A42" s="1" t="s">
        <v>273</v>
      </c>
      <c r="M42" s="4" t="s">
        <v>148</v>
      </c>
    </row>
    <row r="43" spans="3:13" ht="23.25" customHeight="1">
      <c r="C43" s="234" t="s">
        <v>40</v>
      </c>
      <c r="D43" s="234" t="s">
        <v>45</v>
      </c>
      <c r="E43" s="234"/>
      <c r="F43" s="234" t="s">
        <v>298</v>
      </c>
      <c r="G43" s="234"/>
      <c r="H43" s="234" t="s">
        <v>7</v>
      </c>
      <c r="I43" s="234"/>
      <c r="J43" s="234" t="s">
        <v>8</v>
      </c>
      <c r="K43" s="234"/>
      <c r="L43" s="234" t="s">
        <v>9</v>
      </c>
      <c r="M43" s="234"/>
    </row>
    <row r="44" spans="3:13" ht="23.25" customHeight="1">
      <c r="C44" s="234"/>
      <c r="D44" s="5" t="s">
        <v>37</v>
      </c>
      <c r="E44" s="5" t="s">
        <v>38</v>
      </c>
      <c r="F44" s="5" t="s">
        <v>37</v>
      </c>
      <c r="G44" s="5" t="s">
        <v>38</v>
      </c>
      <c r="H44" s="5" t="s">
        <v>37</v>
      </c>
      <c r="I44" s="5" t="s">
        <v>38</v>
      </c>
      <c r="J44" s="5" t="s">
        <v>37</v>
      </c>
      <c r="K44" s="5" t="s">
        <v>38</v>
      </c>
      <c r="L44" s="5" t="s">
        <v>37</v>
      </c>
      <c r="M44" s="5" t="s">
        <v>38</v>
      </c>
    </row>
    <row r="45" spans="3:13" ht="23.25" customHeight="1">
      <c r="C45" s="234"/>
      <c r="D45" s="234" t="s">
        <v>39</v>
      </c>
      <c r="E45" s="234"/>
      <c r="F45" s="234" t="s">
        <v>39</v>
      </c>
      <c r="G45" s="234"/>
      <c r="H45" s="234" t="s">
        <v>39</v>
      </c>
      <c r="I45" s="234"/>
      <c r="J45" s="234" t="s">
        <v>39</v>
      </c>
      <c r="K45" s="234"/>
      <c r="L45" s="234" t="s">
        <v>39</v>
      </c>
      <c r="M45" s="234"/>
    </row>
    <row r="46" spans="3:13" ht="23.25" customHeight="1">
      <c r="C46" s="242" t="s">
        <v>41</v>
      </c>
      <c r="D46" s="57">
        <v>114</v>
      </c>
      <c r="E46" s="58">
        <v>9354</v>
      </c>
      <c r="F46" s="57">
        <v>111</v>
      </c>
      <c r="G46" s="58">
        <v>6825</v>
      </c>
      <c r="H46" s="57">
        <v>99</v>
      </c>
      <c r="I46" s="59">
        <v>4501</v>
      </c>
      <c r="J46" s="57">
        <v>107</v>
      </c>
      <c r="K46" s="59">
        <v>7551</v>
      </c>
      <c r="L46" s="57">
        <v>87</v>
      </c>
      <c r="M46" s="59">
        <v>5205</v>
      </c>
    </row>
    <row r="47" spans="3:13" ht="23.25" customHeight="1">
      <c r="C47" s="243"/>
      <c r="D47" s="60">
        <f>(D46/D52)*100</f>
        <v>4.853128991060025</v>
      </c>
      <c r="E47" s="61">
        <f>(E46/E52)*100</f>
        <v>0.32782806024550304</v>
      </c>
      <c r="F47" s="60">
        <f>(F46/F52)*100</f>
        <v>4.634655532359081</v>
      </c>
      <c r="G47" s="61">
        <f>(G46/G52)*100</f>
        <v>0.2639622493373871</v>
      </c>
      <c r="H47" s="60">
        <f>(H46/H52)*100</f>
        <v>4.413731609451627</v>
      </c>
      <c r="I47" s="61">
        <f>(I46/I52)*100</f>
        <v>0.17135119228222961</v>
      </c>
      <c r="J47" s="60">
        <f>(J46/J52)*100</f>
        <v>4.634040710264184</v>
      </c>
      <c r="K47" s="61">
        <f>(K46/K52)*100</f>
        <v>0.3508077498268261</v>
      </c>
      <c r="L47" s="60">
        <f>(L46/L52)*100</f>
        <v>3.738719381177482</v>
      </c>
      <c r="M47" s="61">
        <f>(M46/M52)*100</f>
        <v>0.20077006215578833</v>
      </c>
    </row>
    <row r="48" spans="3:13" ht="23.25" customHeight="1">
      <c r="C48" s="242" t="s">
        <v>42</v>
      </c>
      <c r="D48" s="62">
        <v>781</v>
      </c>
      <c r="E48" s="63">
        <v>1999828</v>
      </c>
      <c r="F48" s="62">
        <v>794</v>
      </c>
      <c r="G48" s="63">
        <v>1919360</v>
      </c>
      <c r="H48" s="62">
        <v>727</v>
      </c>
      <c r="I48" s="63">
        <v>1955776</v>
      </c>
      <c r="J48" s="62">
        <v>773</v>
      </c>
      <c r="K48" s="63">
        <v>1543684</v>
      </c>
      <c r="L48" s="62">
        <v>777</v>
      </c>
      <c r="M48" s="63">
        <v>2058665</v>
      </c>
    </row>
    <row r="49" spans="3:13" ht="23.25" customHeight="1">
      <c r="C49" s="243"/>
      <c r="D49" s="64">
        <f aca="true" t="shared" si="0" ref="D49:I49">(D48/D52)*100</f>
        <v>33.24819071945509</v>
      </c>
      <c r="E49" s="65">
        <f t="shared" si="0"/>
        <v>70.08763460173657</v>
      </c>
      <c r="F49" s="64">
        <f t="shared" si="0"/>
        <v>33.15240083507307</v>
      </c>
      <c r="G49" s="65">
        <f t="shared" si="0"/>
        <v>74.23275939753952</v>
      </c>
      <c r="H49" s="64">
        <f t="shared" si="0"/>
        <v>32.41194828354882</v>
      </c>
      <c r="I49" s="66">
        <f t="shared" si="0"/>
        <v>74.455576413457</v>
      </c>
      <c r="J49" s="64">
        <f>(J48/J52)*100</f>
        <v>33.477695972282376</v>
      </c>
      <c r="K49" s="66">
        <f>(K48/K52)*100</f>
        <v>71.71716467801275</v>
      </c>
      <c r="L49" s="64">
        <f>(L48/L52)*100</f>
        <v>33.39063171465406</v>
      </c>
      <c r="M49" s="66">
        <f>(M48/M52)*100</f>
        <v>79.40793467972064</v>
      </c>
    </row>
    <row r="50" spans="3:13" ht="23.25" customHeight="1">
      <c r="C50" s="242" t="s">
        <v>43</v>
      </c>
      <c r="D50" s="62">
        <v>1454</v>
      </c>
      <c r="E50" s="63">
        <v>844143</v>
      </c>
      <c r="F50" s="62">
        <v>1490</v>
      </c>
      <c r="G50" s="63">
        <v>659412</v>
      </c>
      <c r="H50" s="62">
        <v>1417</v>
      </c>
      <c r="I50" s="63">
        <v>666492</v>
      </c>
      <c r="J50" s="62">
        <v>1429</v>
      </c>
      <c r="K50" s="63">
        <v>601226</v>
      </c>
      <c r="L50" s="62">
        <v>1463</v>
      </c>
      <c r="M50" s="63">
        <v>528648</v>
      </c>
    </row>
    <row r="51" spans="3:13" ht="23.25" customHeight="1" thickBot="1">
      <c r="C51" s="243"/>
      <c r="D51" s="67">
        <f aca="true" t="shared" si="1" ref="D51:I51">(D50/D52)*100</f>
        <v>61.898680289484886</v>
      </c>
      <c r="E51" s="68">
        <f t="shared" si="1"/>
        <v>29.584537338017924</v>
      </c>
      <c r="F51" s="67">
        <f t="shared" si="1"/>
        <v>62.21294363256785</v>
      </c>
      <c r="G51" s="68">
        <f t="shared" si="1"/>
        <v>25.503278353123086</v>
      </c>
      <c r="H51" s="67">
        <f t="shared" si="1"/>
        <v>63.17432010699956</v>
      </c>
      <c r="I51" s="68">
        <f t="shared" si="1"/>
        <v>25.37307239426078</v>
      </c>
      <c r="J51" s="67">
        <f>(J50/J52)*100</f>
        <v>61.88826331745344</v>
      </c>
      <c r="K51" s="68">
        <f>(K50/K52)*100</f>
        <v>27.932027572160422</v>
      </c>
      <c r="L51" s="67">
        <f>(L50/L52)*100</f>
        <v>62.870648904168455</v>
      </c>
      <c r="M51" s="68">
        <f>(M50/M52)*100</f>
        <v>20.39129525812357</v>
      </c>
    </row>
    <row r="52" spans="3:13" ht="23.25" customHeight="1" thickTop="1">
      <c r="C52" s="5" t="s">
        <v>44</v>
      </c>
      <c r="D52" s="46">
        <f>D46+D48+D50</f>
        <v>2349</v>
      </c>
      <c r="E52" s="46">
        <f aca="true" t="shared" si="2" ref="E52:M52">E46+E48+E50</f>
        <v>2853325</v>
      </c>
      <c r="F52" s="46">
        <f t="shared" si="2"/>
        <v>2395</v>
      </c>
      <c r="G52" s="46">
        <f t="shared" si="2"/>
        <v>2585597</v>
      </c>
      <c r="H52" s="46">
        <f t="shared" si="2"/>
        <v>2243</v>
      </c>
      <c r="I52" s="46">
        <f t="shared" si="2"/>
        <v>2626769</v>
      </c>
      <c r="J52" s="46">
        <f t="shared" si="2"/>
        <v>2309</v>
      </c>
      <c r="K52" s="46">
        <f t="shared" si="2"/>
        <v>2152461</v>
      </c>
      <c r="L52" s="46">
        <f t="shared" si="2"/>
        <v>2327</v>
      </c>
      <c r="M52" s="46">
        <f t="shared" si="2"/>
        <v>2592518</v>
      </c>
    </row>
    <row r="53" ht="23.25" customHeight="1">
      <c r="C53" s="2" t="s">
        <v>46</v>
      </c>
    </row>
    <row r="55" ht="23.25" customHeight="1">
      <c r="A55" s="1" t="s">
        <v>47</v>
      </c>
    </row>
    <row r="56" spans="3:24" ht="23.25" customHeight="1">
      <c r="C56" s="69" t="s">
        <v>1</v>
      </c>
      <c r="D56" s="231" t="s">
        <v>26</v>
      </c>
      <c r="E56" s="232"/>
      <c r="F56" s="233"/>
      <c r="G56" s="231" t="s">
        <v>48</v>
      </c>
      <c r="H56" s="232"/>
      <c r="I56" s="233"/>
      <c r="J56" s="231" t="s">
        <v>28</v>
      </c>
      <c r="K56" s="232"/>
      <c r="L56" s="233"/>
      <c r="O56" s="69" t="s">
        <v>1</v>
      </c>
      <c r="P56" s="231" t="s">
        <v>26</v>
      </c>
      <c r="Q56" s="232"/>
      <c r="R56" s="233"/>
      <c r="S56" s="231" t="s">
        <v>48</v>
      </c>
      <c r="T56" s="232"/>
      <c r="U56" s="233"/>
      <c r="V56" s="231" t="s">
        <v>28</v>
      </c>
      <c r="W56" s="232"/>
      <c r="X56" s="233"/>
    </row>
    <row r="57" spans="3:24" ht="23.25" customHeight="1">
      <c r="C57" s="70"/>
      <c r="D57" s="14" t="s">
        <v>29</v>
      </c>
      <c r="E57" s="14" t="s">
        <v>11</v>
      </c>
      <c r="F57" s="14" t="s">
        <v>13</v>
      </c>
      <c r="G57" s="14" t="s">
        <v>29</v>
      </c>
      <c r="H57" s="14" t="s">
        <v>11</v>
      </c>
      <c r="I57" s="14" t="s">
        <v>13</v>
      </c>
      <c r="J57" s="14" t="s">
        <v>29</v>
      </c>
      <c r="K57" s="14" t="s">
        <v>11</v>
      </c>
      <c r="L57" s="14" t="s">
        <v>13</v>
      </c>
      <c r="O57" s="70"/>
      <c r="P57" s="14" t="s">
        <v>29</v>
      </c>
      <c r="Q57" s="14" t="s">
        <v>11</v>
      </c>
      <c r="R57" s="14" t="s">
        <v>13</v>
      </c>
      <c r="S57" s="14" t="s">
        <v>29</v>
      </c>
      <c r="T57" s="14" t="s">
        <v>11</v>
      </c>
      <c r="U57" s="14" t="s">
        <v>13</v>
      </c>
      <c r="V57" s="14" t="s">
        <v>29</v>
      </c>
      <c r="W57" s="14" t="s">
        <v>11</v>
      </c>
      <c r="X57" s="14" t="s">
        <v>13</v>
      </c>
    </row>
    <row r="58" spans="3:24" ht="23.25" customHeight="1">
      <c r="C58" s="71" t="s">
        <v>18</v>
      </c>
      <c r="D58" s="14" t="s">
        <v>30</v>
      </c>
      <c r="E58" s="14" t="s">
        <v>30</v>
      </c>
      <c r="F58" s="14" t="s">
        <v>31</v>
      </c>
      <c r="G58" s="14" t="s">
        <v>30</v>
      </c>
      <c r="H58" s="14" t="s">
        <v>30</v>
      </c>
      <c r="I58" s="14" t="s">
        <v>31</v>
      </c>
      <c r="J58" s="14" t="s">
        <v>30</v>
      </c>
      <c r="K58" s="14" t="s">
        <v>30</v>
      </c>
      <c r="L58" s="14" t="s">
        <v>31</v>
      </c>
      <c r="O58" s="71" t="s">
        <v>18</v>
      </c>
      <c r="P58" s="14" t="s">
        <v>30</v>
      </c>
      <c r="Q58" s="14" t="s">
        <v>30</v>
      </c>
      <c r="R58" s="14" t="s">
        <v>31</v>
      </c>
      <c r="S58" s="14" t="s">
        <v>30</v>
      </c>
      <c r="T58" s="14" t="s">
        <v>30</v>
      </c>
      <c r="U58" s="14" t="s">
        <v>31</v>
      </c>
      <c r="V58" s="14" t="s">
        <v>30</v>
      </c>
      <c r="W58" s="14" t="s">
        <v>30</v>
      </c>
      <c r="X58" s="14" t="s">
        <v>31</v>
      </c>
    </row>
    <row r="59" spans="3:24" ht="23.25" customHeight="1">
      <c r="C59" s="14" t="s">
        <v>5</v>
      </c>
      <c r="D59" s="72">
        <v>551310</v>
      </c>
      <c r="E59" s="73">
        <f>D59-P59</f>
        <v>-36</v>
      </c>
      <c r="F59" s="74">
        <f>E59/P59*100</f>
        <v>-0.006529475139023408</v>
      </c>
      <c r="G59" s="75">
        <v>2853325</v>
      </c>
      <c r="H59" s="73">
        <f>G59-S59</f>
        <v>605205</v>
      </c>
      <c r="I59" s="74">
        <f>H59/S59*100</f>
        <v>26.92049356795901</v>
      </c>
      <c r="J59" s="76">
        <f>D59+G59</f>
        <v>3404635</v>
      </c>
      <c r="K59" s="73">
        <f>J59-V59</f>
        <v>605169</v>
      </c>
      <c r="L59" s="74">
        <f>K59/V59*100</f>
        <v>21.617301299604996</v>
      </c>
      <c r="O59" s="14" t="s">
        <v>133</v>
      </c>
      <c r="P59" s="72">
        <v>551346</v>
      </c>
      <c r="Q59" s="73">
        <v>4807</v>
      </c>
      <c r="R59" s="74">
        <v>0.8795346718166499</v>
      </c>
      <c r="S59" s="75">
        <v>2248120</v>
      </c>
      <c r="T59" s="73">
        <v>-16682</v>
      </c>
      <c r="U59" s="74">
        <v>-0.7365765307519155</v>
      </c>
      <c r="V59" s="76">
        <v>2799466</v>
      </c>
      <c r="W59" s="73">
        <v>-11875</v>
      </c>
      <c r="X59" s="77">
        <v>-0.4223962870388188</v>
      </c>
    </row>
    <row r="60" spans="3:12" ht="23.25" customHeight="1">
      <c r="C60" s="14" t="s">
        <v>16</v>
      </c>
      <c r="D60" s="72">
        <v>552317</v>
      </c>
      <c r="E60" s="73">
        <f>D60-D59</f>
        <v>1007</v>
      </c>
      <c r="F60" s="74">
        <f>E60/D59*100</f>
        <v>0.182655856051949</v>
      </c>
      <c r="G60" s="75">
        <v>2585597</v>
      </c>
      <c r="H60" s="73">
        <f>G60-G59</f>
        <v>-267728</v>
      </c>
      <c r="I60" s="74">
        <f>H60/G59*100</f>
        <v>-9.383018057879843</v>
      </c>
      <c r="J60" s="76">
        <f>D60+G60</f>
        <v>3137914</v>
      </c>
      <c r="K60" s="73">
        <f>J60-J59</f>
        <v>-266721</v>
      </c>
      <c r="L60" s="78">
        <f>K60/J59*100</f>
        <v>-7.834055632982684</v>
      </c>
    </row>
    <row r="61" spans="3:12" ht="23.25" customHeight="1">
      <c r="C61" s="14" t="s">
        <v>7</v>
      </c>
      <c r="D61" s="79">
        <v>545934</v>
      </c>
      <c r="E61" s="73">
        <f>D61-D60</f>
        <v>-6383</v>
      </c>
      <c r="F61" s="74">
        <f>E61/D60*100</f>
        <v>-1.1556769029379865</v>
      </c>
      <c r="G61" s="73">
        <v>2626769</v>
      </c>
      <c r="H61" s="73">
        <f>G61-G60</f>
        <v>41172</v>
      </c>
      <c r="I61" s="74">
        <f>H61/G60*100</f>
        <v>1.592359520837934</v>
      </c>
      <c r="J61" s="76">
        <f>D61+G61</f>
        <v>3172703</v>
      </c>
      <c r="K61" s="73">
        <f>J61-J60</f>
        <v>34789</v>
      </c>
      <c r="L61" s="74">
        <f>K61/J60*100</f>
        <v>1.1086664580354975</v>
      </c>
    </row>
    <row r="62" spans="3:12" ht="23.25" customHeight="1">
      <c r="C62" s="14" t="s">
        <v>17</v>
      </c>
      <c r="D62" s="80">
        <v>544318</v>
      </c>
      <c r="E62" s="81">
        <f>D62-D61</f>
        <v>-1616</v>
      </c>
      <c r="F62" s="74">
        <f>E62/D61*100</f>
        <v>-0.29600647697340704</v>
      </c>
      <c r="G62" s="80">
        <v>2152461</v>
      </c>
      <c r="H62" s="81">
        <f>G62-G61</f>
        <v>-474308</v>
      </c>
      <c r="I62" s="74">
        <f>H62/G61*100</f>
        <v>-18.05670768918013</v>
      </c>
      <c r="J62" s="80">
        <v>2696779</v>
      </c>
      <c r="K62" s="81">
        <f>J62-J61</f>
        <v>-475924</v>
      </c>
      <c r="L62" s="74">
        <f>K62/J61*100</f>
        <v>-15.000584674960121</v>
      </c>
    </row>
    <row r="63" spans="3:12" ht="23.25" customHeight="1">
      <c r="C63" s="14" t="s">
        <v>9</v>
      </c>
      <c r="D63" s="82">
        <v>553688</v>
      </c>
      <c r="E63" s="82">
        <f>D63-D62</f>
        <v>9370</v>
      </c>
      <c r="F63" s="74">
        <f>E63/D62*100</f>
        <v>1.7214201992217786</v>
      </c>
      <c r="G63" s="82">
        <v>2592519</v>
      </c>
      <c r="H63" s="82">
        <f>G63-G62</f>
        <v>440058</v>
      </c>
      <c r="I63" s="74">
        <f>H63/G62*100</f>
        <v>20.444412233253008</v>
      </c>
      <c r="J63" s="82">
        <v>3146207</v>
      </c>
      <c r="K63" s="82">
        <f>J63-J62</f>
        <v>449428</v>
      </c>
      <c r="L63" s="74">
        <f>K63/J62*100</f>
        <v>16.665362641877586</v>
      </c>
    </row>
  </sheetData>
  <sheetProtection/>
  <mergeCells count="31">
    <mergeCell ref="V56:X56"/>
    <mergeCell ref="C50:C51"/>
    <mergeCell ref="C48:C49"/>
    <mergeCell ref="C46:C47"/>
    <mergeCell ref="P56:R56"/>
    <mergeCell ref="S56:U56"/>
    <mergeCell ref="D56:F56"/>
    <mergeCell ref="G56:I56"/>
    <mergeCell ref="J56:L56"/>
    <mergeCell ref="O27:O28"/>
    <mergeCell ref="P27:Q27"/>
    <mergeCell ref="R27:S27"/>
    <mergeCell ref="C27:C28"/>
    <mergeCell ref="D27:E27"/>
    <mergeCell ref="F27:G27"/>
    <mergeCell ref="J43:K43"/>
    <mergeCell ref="J45:K45"/>
    <mergeCell ref="C43:C45"/>
    <mergeCell ref="L43:M43"/>
    <mergeCell ref="L45:M45"/>
    <mergeCell ref="D43:E43"/>
    <mergeCell ref="D45:E45"/>
    <mergeCell ref="F43:G43"/>
    <mergeCell ref="F45:G45"/>
    <mergeCell ref="H43:I43"/>
    <mergeCell ref="H45:I45"/>
    <mergeCell ref="A4:C4"/>
    <mergeCell ref="A5:C5"/>
    <mergeCell ref="A6:C6"/>
    <mergeCell ref="B7:C7"/>
    <mergeCell ref="B8:C8"/>
  </mergeCells>
  <conditionalFormatting sqref="D5:E7">
    <cfRule type="containsBlanks" priority="3" dxfId="0">
      <formula>LEN(TRIM(D5))=0</formula>
    </cfRule>
  </conditionalFormatting>
  <conditionalFormatting sqref="D15:D16 D23:D24 D32:D33 F32:F33 D37:G40 J46:M46 J48:M48 J50:M50 D62:L63">
    <cfRule type="containsBlanks" priority="1" dxfId="0">
      <formula>LEN(TRIM(D15))=0</formula>
    </cfRule>
    <cfRule type="containsBlanks" priority="2" dxfId="22">
      <formula>LEN(TRIM(D15))=0</formula>
    </cfRule>
  </conditionalFormatting>
  <printOptions/>
  <pageMargins left="0.7" right="0.7" top="0.75" bottom="0.75" header="0.3" footer="0.3"/>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74"/>
  <sheetViews>
    <sheetView view="pageBreakPreview" zoomScaleNormal="70" zoomScaleSheetLayoutView="100" zoomScalePageLayoutView="0" workbookViewId="0" topLeftCell="A1">
      <selection activeCell="P43" sqref="P43"/>
    </sheetView>
  </sheetViews>
  <sheetFormatPr defaultColWidth="9.140625" defaultRowHeight="23.25" customHeight="1"/>
  <cols>
    <col min="1" max="1" width="5.140625" style="1" customWidth="1"/>
    <col min="2" max="2" width="5.421875" style="2" customWidth="1"/>
    <col min="3" max="3" width="11.140625" style="2" customWidth="1"/>
    <col min="4" max="26" width="11.8515625" style="2" customWidth="1"/>
    <col min="27" max="16384" width="9.00390625" style="2" customWidth="1"/>
  </cols>
  <sheetData>
    <row r="1" ht="23.25" customHeight="1">
      <c r="A1" s="1" t="s">
        <v>50</v>
      </c>
    </row>
    <row r="3" spans="1:7" ht="23.25" customHeight="1">
      <c r="A3" s="1" t="s">
        <v>266</v>
      </c>
      <c r="G3" s="4" t="s">
        <v>149</v>
      </c>
    </row>
    <row r="4" spans="1:7" ht="23.25" customHeight="1">
      <c r="A4" s="234" t="s">
        <v>1</v>
      </c>
      <c r="B4" s="234"/>
      <c r="C4" s="234"/>
      <c r="D4" s="5" t="s">
        <v>8</v>
      </c>
      <c r="E4" s="5" t="s">
        <v>9</v>
      </c>
      <c r="F4" s="5" t="s">
        <v>12</v>
      </c>
      <c r="G4" s="5" t="s">
        <v>14</v>
      </c>
    </row>
    <row r="5" spans="1:7" ht="23.25" customHeight="1">
      <c r="A5" s="235" t="s">
        <v>49</v>
      </c>
      <c r="B5" s="236"/>
      <c r="C5" s="237"/>
      <c r="D5" s="7">
        <v>30080989</v>
      </c>
      <c r="E5" s="7">
        <v>31169004</v>
      </c>
      <c r="F5" s="42">
        <f>E5-D5</f>
        <v>1088015</v>
      </c>
      <c r="G5" s="17">
        <f>F5/D5*100</f>
        <v>3.616952221883396</v>
      </c>
    </row>
    <row r="6" spans="1:7" ht="23.25" customHeight="1">
      <c r="A6" s="10"/>
      <c r="B6" s="239" t="s">
        <v>50</v>
      </c>
      <c r="C6" s="239"/>
      <c r="D6" s="7">
        <v>15108562</v>
      </c>
      <c r="E6" s="7">
        <v>15505619</v>
      </c>
      <c r="F6" s="42">
        <f>E6-D6</f>
        <v>397057</v>
      </c>
      <c r="G6" s="17">
        <f>F6/D6*100</f>
        <v>2.6280264131027162</v>
      </c>
    </row>
    <row r="7" spans="1:7" ht="23.25" customHeight="1">
      <c r="A7" s="11"/>
      <c r="B7" s="238" t="s">
        <v>10</v>
      </c>
      <c r="C7" s="238"/>
      <c r="D7" s="21">
        <f>D6/D5*100</f>
        <v>50.22628079149924</v>
      </c>
      <c r="E7" s="21">
        <f>E6/E5*100</f>
        <v>49.74691844500389</v>
      </c>
      <c r="F7" s="83"/>
      <c r="G7" s="17">
        <f>D7-E7</f>
        <v>0.4793623464953498</v>
      </c>
    </row>
    <row r="9" spans="1:6" ht="23.25" customHeight="1">
      <c r="A9" s="1" t="s">
        <v>267</v>
      </c>
      <c r="F9" s="4" t="s">
        <v>150</v>
      </c>
    </row>
    <row r="10" spans="3:15" ht="23.25" customHeight="1">
      <c r="C10" s="5" t="s">
        <v>18</v>
      </c>
      <c r="D10" s="5" t="s">
        <v>15</v>
      </c>
      <c r="E10" s="5" t="s">
        <v>12</v>
      </c>
      <c r="F10" s="5" t="s">
        <v>14</v>
      </c>
      <c r="O10" s="14" t="s">
        <v>131</v>
      </c>
    </row>
    <row r="11" spans="3:16" ht="23.25" customHeight="1">
      <c r="C11" s="14" t="s">
        <v>5</v>
      </c>
      <c r="D11" s="84">
        <v>15707588</v>
      </c>
      <c r="E11" s="85">
        <f>D11-O11</f>
        <v>-555013</v>
      </c>
      <c r="F11" s="86">
        <f>E11/O11*100</f>
        <v>-3.4128181586696984</v>
      </c>
      <c r="O11" s="18">
        <v>16262601</v>
      </c>
      <c r="P11" s="19"/>
    </row>
    <row r="12" spans="3:6" ht="23.25" customHeight="1">
      <c r="C12" s="14" t="s">
        <v>16</v>
      </c>
      <c r="D12" s="84">
        <v>15588070</v>
      </c>
      <c r="E12" s="85">
        <f>D12-D11</f>
        <v>-119518</v>
      </c>
      <c r="F12" s="86">
        <f>E12/D11*100</f>
        <v>-0.7608933975095349</v>
      </c>
    </row>
    <row r="13" spans="3:6" ht="23.25" customHeight="1">
      <c r="C13" s="14" t="s">
        <v>7</v>
      </c>
      <c r="D13" s="84">
        <v>15545439</v>
      </c>
      <c r="E13" s="85">
        <f>D13-D12</f>
        <v>-42631</v>
      </c>
      <c r="F13" s="86">
        <f>E13/D12*100</f>
        <v>-0.2734847867632106</v>
      </c>
    </row>
    <row r="14" spans="3:6" ht="23.25" customHeight="1">
      <c r="C14" s="14" t="s">
        <v>17</v>
      </c>
      <c r="D14" s="84">
        <v>15108562</v>
      </c>
      <c r="E14" s="85">
        <f>D14-D13</f>
        <v>-436877</v>
      </c>
      <c r="F14" s="86">
        <f>E14/D13*100</f>
        <v>-2.8103226933636294</v>
      </c>
    </row>
    <row r="15" spans="3:6" ht="23.25" customHeight="1">
      <c r="C15" s="14" t="s">
        <v>9</v>
      </c>
      <c r="D15" s="50">
        <v>15505619</v>
      </c>
      <c r="E15" s="85">
        <f>D15-D14</f>
        <v>397057</v>
      </c>
      <c r="F15" s="86">
        <f>E15/D14*100</f>
        <v>2.6280264131027162</v>
      </c>
    </row>
    <row r="17" spans="1:6" ht="23.25" customHeight="1">
      <c r="A17" s="1" t="s">
        <v>274</v>
      </c>
      <c r="F17" s="4" t="s">
        <v>136</v>
      </c>
    </row>
    <row r="18" spans="3:15" ht="23.25" customHeight="1">
      <c r="C18" s="5" t="s">
        <v>18</v>
      </c>
      <c r="D18" s="5" t="s">
        <v>15</v>
      </c>
      <c r="E18" s="5" t="s">
        <v>12</v>
      </c>
      <c r="F18" s="5" t="s">
        <v>14</v>
      </c>
      <c r="O18" s="14" t="s">
        <v>131</v>
      </c>
    </row>
    <row r="19" spans="3:16" ht="23.25" customHeight="1">
      <c r="C19" s="14" t="s">
        <v>5</v>
      </c>
      <c r="D19" s="84">
        <v>3709108</v>
      </c>
      <c r="E19" s="87">
        <f>D19-O19</f>
        <v>-93819</v>
      </c>
      <c r="F19" s="86">
        <f>E19/O19*100</f>
        <v>-2.4670207974015805</v>
      </c>
      <c r="O19" s="18">
        <v>3802927</v>
      </c>
      <c r="P19" s="19"/>
    </row>
    <row r="20" spans="3:6" ht="23.25" customHeight="1">
      <c r="C20" s="14" t="s">
        <v>16</v>
      </c>
      <c r="D20" s="84">
        <v>3663166</v>
      </c>
      <c r="E20" s="87">
        <f>D20-D19</f>
        <v>-45942</v>
      </c>
      <c r="F20" s="86">
        <f>E20/D19*100</f>
        <v>-1.2386266455438881</v>
      </c>
    </row>
    <row r="21" spans="3:6" ht="23.25" customHeight="1">
      <c r="C21" s="14" t="s">
        <v>7</v>
      </c>
      <c r="D21" s="84">
        <v>3595575</v>
      </c>
      <c r="E21" s="87">
        <f>D21-D20</f>
        <v>-67591</v>
      </c>
      <c r="F21" s="86">
        <f>E21/D20*100</f>
        <v>-1.8451525265303292</v>
      </c>
    </row>
    <row r="22" spans="3:6" ht="23.25" customHeight="1">
      <c r="C22" s="14" t="s">
        <v>17</v>
      </c>
      <c r="D22" s="42">
        <v>3540427</v>
      </c>
      <c r="E22" s="87">
        <f>D22-D21</f>
        <v>-55148</v>
      </c>
      <c r="F22" s="86">
        <f>E22/D21*100</f>
        <v>-1.5337741529518922</v>
      </c>
    </row>
    <row r="23" spans="3:6" ht="23.25" customHeight="1">
      <c r="C23" s="14" t="s">
        <v>9</v>
      </c>
      <c r="D23" s="42">
        <v>3488435</v>
      </c>
      <c r="E23" s="87">
        <f>D23-D22</f>
        <v>-51992</v>
      </c>
      <c r="F23" s="86">
        <f>E23/D22*100</f>
        <v>-1.4685234295185299</v>
      </c>
    </row>
    <row r="24" spans="3:6" ht="23.25" customHeight="1">
      <c r="C24" s="54"/>
      <c r="D24" s="54"/>
      <c r="E24" s="54"/>
      <c r="F24" s="54"/>
    </row>
    <row r="25" spans="1:6" ht="23.25" customHeight="1">
      <c r="A25" s="1" t="s">
        <v>275</v>
      </c>
      <c r="F25" s="4" t="s">
        <v>136</v>
      </c>
    </row>
    <row r="26" spans="3:15" ht="23.25" customHeight="1">
      <c r="C26" s="5" t="s">
        <v>18</v>
      </c>
      <c r="D26" s="5" t="s">
        <v>15</v>
      </c>
      <c r="E26" s="5" t="s">
        <v>12</v>
      </c>
      <c r="F26" s="5" t="s">
        <v>14</v>
      </c>
      <c r="O26" s="14" t="s">
        <v>131</v>
      </c>
    </row>
    <row r="27" spans="3:16" ht="23.25" customHeight="1">
      <c r="C27" s="14" t="s">
        <v>5</v>
      </c>
      <c r="D27" s="84">
        <v>5397463</v>
      </c>
      <c r="E27" s="87">
        <f>D27-O27</f>
        <v>-134422</v>
      </c>
      <c r="F27" s="86">
        <f>E27/O27*100</f>
        <v>-2.4299492849182514</v>
      </c>
      <c r="O27" s="18">
        <v>5531885</v>
      </c>
      <c r="P27" s="19"/>
    </row>
    <row r="28" spans="3:6" ht="23.25" customHeight="1">
      <c r="C28" s="14" t="s">
        <v>16</v>
      </c>
      <c r="D28" s="84">
        <v>5566231</v>
      </c>
      <c r="E28" s="87">
        <f>D28-D27</f>
        <v>168768</v>
      </c>
      <c r="F28" s="86">
        <f>E28/D27*100</f>
        <v>3.1268023514010195</v>
      </c>
    </row>
    <row r="29" spans="3:6" ht="23.25" customHeight="1">
      <c r="C29" s="14" t="s">
        <v>7</v>
      </c>
      <c r="D29" s="84">
        <v>5666382</v>
      </c>
      <c r="E29" s="87">
        <f>D29-D28</f>
        <v>100151</v>
      </c>
      <c r="F29" s="86">
        <f>E29/D28*100</f>
        <v>1.799260576860716</v>
      </c>
    </row>
    <row r="30" spans="3:6" ht="23.25" customHeight="1">
      <c r="C30" s="14" t="s">
        <v>17</v>
      </c>
      <c r="D30" s="84">
        <v>5280842</v>
      </c>
      <c r="E30" s="87">
        <f>D30-D29</f>
        <v>-385540</v>
      </c>
      <c r="F30" s="86">
        <f>E30/D29*100</f>
        <v>-6.803988859205044</v>
      </c>
    </row>
    <row r="31" spans="3:6" ht="23.25" customHeight="1">
      <c r="C31" s="14" t="s">
        <v>9</v>
      </c>
      <c r="D31" s="84">
        <v>5718823</v>
      </c>
      <c r="E31" s="87">
        <f>D31-D30</f>
        <v>437981</v>
      </c>
      <c r="F31" s="86">
        <f>E31/D30*100</f>
        <v>8.293772091647506</v>
      </c>
    </row>
    <row r="33" spans="1:6" ht="23.25" customHeight="1">
      <c r="A33" s="1" t="s">
        <v>276</v>
      </c>
      <c r="F33" s="4" t="s">
        <v>151</v>
      </c>
    </row>
    <row r="34" spans="3:15" ht="23.25" customHeight="1">
      <c r="C34" s="5" t="s">
        <v>18</v>
      </c>
      <c r="D34" s="5" t="s">
        <v>15</v>
      </c>
      <c r="E34" s="5" t="s">
        <v>12</v>
      </c>
      <c r="F34" s="5" t="s">
        <v>14</v>
      </c>
      <c r="O34" s="14" t="s">
        <v>131</v>
      </c>
    </row>
    <row r="35" spans="3:16" ht="23.25" customHeight="1">
      <c r="C35" s="14" t="s">
        <v>5</v>
      </c>
      <c r="D35" s="84">
        <v>6558701</v>
      </c>
      <c r="E35" s="87">
        <f>D35-O35</f>
        <v>-328437</v>
      </c>
      <c r="F35" s="86">
        <f>E35/O35*100</f>
        <v>-4.768845927001898</v>
      </c>
      <c r="O35" s="18">
        <v>6887138</v>
      </c>
      <c r="P35" s="19"/>
    </row>
    <row r="36" spans="3:6" ht="23.25" customHeight="1">
      <c r="C36" s="14" t="s">
        <v>16</v>
      </c>
      <c r="D36" s="84">
        <v>6316374</v>
      </c>
      <c r="E36" s="87">
        <f>D36-D35</f>
        <v>-242327</v>
      </c>
      <c r="F36" s="86">
        <f>E36/D35*100</f>
        <v>-3.69474077260116</v>
      </c>
    </row>
    <row r="37" spans="3:6" ht="23.25" customHeight="1">
      <c r="C37" s="14" t="s">
        <v>7</v>
      </c>
      <c r="D37" s="84">
        <v>6240820</v>
      </c>
      <c r="E37" s="87">
        <f>D37-D36</f>
        <v>-75554</v>
      </c>
      <c r="F37" s="86">
        <f>E37/D36*100</f>
        <v>-1.1961609619696363</v>
      </c>
    </row>
    <row r="38" spans="3:6" ht="23.25" customHeight="1">
      <c r="C38" s="14" t="s">
        <v>17</v>
      </c>
      <c r="D38" s="84">
        <v>6244722</v>
      </c>
      <c r="E38" s="87">
        <f>D38-D37</f>
        <v>3902</v>
      </c>
      <c r="F38" s="86">
        <f>E38/D37*100</f>
        <v>0.06252383500886102</v>
      </c>
    </row>
    <row r="39" spans="3:6" ht="23.25" customHeight="1">
      <c r="C39" s="14" t="s">
        <v>9</v>
      </c>
      <c r="D39" s="84">
        <v>6257159</v>
      </c>
      <c r="E39" s="87">
        <f>D39-D38</f>
        <v>12437</v>
      </c>
      <c r="F39" s="86">
        <f>E39/D38*100</f>
        <v>0.19916018679454425</v>
      </c>
    </row>
    <row r="41" spans="1:6" ht="23.25" customHeight="1">
      <c r="A41" s="1" t="s">
        <v>277</v>
      </c>
      <c r="F41" s="4" t="s">
        <v>152</v>
      </c>
    </row>
    <row r="42" spans="3:15" ht="23.25" customHeight="1">
      <c r="C42" s="5" t="s">
        <v>18</v>
      </c>
      <c r="D42" s="5" t="s">
        <v>15</v>
      </c>
      <c r="E42" s="5" t="s">
        <v>12</v>
      </c>
      <c r="F42" s="5" t="s">
        <v>14</v>
      </c>
      <c r="O42" s="14" t="s">
        <v>131</v>
      </c>
    </row>
    <row r="43" spans="3:16" ht="23.25" customHeight="1">
      <c r="C43" s="14" t="s">
        <v>5</v>
      </c>
      <c r="D43" s="84">
        <v>42316</v>
      </c>
      <c r="E43" s="88">
        <f>D43-O43</f>
        <v>1665</v>
      </c>
      <c r="F43" s="86">
        <f>E43/O43*100</f>
        <v>4.095840200733069</v>
      </c>
      <c r="O43" s="18">
        <v>40651</v>
      </c>
      <c r="P43" s="19"/>
    </row>
    <row r="44" spans="3:6" ht="23.25" customHeight="1">
      <c r="C44" s="14" t="s">
        <v>16</v>
      </c>
      <c r="D44" s="84">
        <v>42299</v>
      </c>
      <c r="E44" s="87">
        <f>D44-D43</f>
        <v>-17</v>
      </c>
      <c r="F44" s="86">
        <f>E44/D43*100</f>
        <v>-0.040173929482937895</v>
      </c>
    </row>
    <row r="45" spans="3:6" ht="23.25" customHeight="1">
      <c r="C45" s="14" t="s">
        <v>7</v>
      </c>
      <c r="D45" s="84">
        <v>42661</v>
      </c>
      <c r="E45" s="87">
        <f>D45-D44</f>
        <v>362</v>
      </c>
      <c r="F45" s="86">
        <f>E45/D44*100</f>
        <v>0.8558121941417055</v>
      </c>
    </row>
    <row r="46" spans="3:6" ht="23.25" customHeight="1">
      <c r="C46" s="14" t="s">
        <v>17</v>
      </c>
      <c r="D46" s="84">
        <v>42572</v>
      </c>
      <c r="E46" s="87">
        <f>D46-D45</f>
        <v>-89</v>
      </c>
      <c r="F46" s="86">
        <f>E46/D45*100</f>
        <v>-0.2086214575373292</v>
      </c>
    </row>
    <row r="47" spans="3:6" ht="23.25" customHeight="1">
      <c r="C47" s="14" t="s">
        <v>9</v>
      </c>
      <c r="D47" s="42">
        <v>41203</v>
      </c>
      <c r="E47" s="87">
        <f>D47-D46</f>
        <v>-1369</v>
      </c>
      <c r="F47" s="86">
        <f>E47/D46*100</f>
        <v>-3.2157286479376115</v>
      </c>
    </row>
    <row r="49" spans="1:8" ht="23.25" customHeight="1">
      <c r="A49" s="1" t="s">
        <v>278</v>
      </c>
      <c r="C49" s="3"/>
      <c r="F49" s="4"/>
      <c r="H49" s="4" t="s">
        <v>159</v>
      </c>
    </row>
    <row r="50" spans="3:8" ht="23.25" customHeight="1">
      <c r="C50" s="89" t="s">
        <v>18</v>
      </c>
      <c r="D50" s="242" t="s">
        <v>154</v>
      </c>
      <c r="E50" s="242" t="s">
        <v>155</v>
      </c>
      <c r="F50" s="242" t="s">
        <v>156</v>
      </c>
      <c r="G50" s="242" t="s">
        <v>157</v>
      </c>
      <c r="H50" s="242" t="s">
        <v>158</v>
      </c>
    </row>
    <row r="51" spans="3:8" ht="23.25" customHeight="1">
      <c r="C51" s="90" t="s">
        <v>153</v>
      </c>
      <c r="D51" s="243"/>
      <c r="E51" s="243"/>
      <c r="F51" s="243"/>
      <c r="G51" s="243"/>
      <c r="H51" s="243"/>
    </row>
    <row r="52" spans="3:8" ht="23.25" customHeight="1">
      <c r="C52" s="5" t="s">
        <v>52</v>
      </c>
      <c r="D52" s="91">
        <v>61682</v>
      </c>
      <c r="E52" s="91">
        <v>61645</v>
      </c>
      <c r="F52" s="91">
        <v>61604</v>
      </c>
      <c r="G52" s="18">
        <v>61515</v>
      </c>
      <c r="H52" s="18">
        <v>61491</v>
      </c>
    </row>
    <row r="53" spans="3:8" ht="23.25" customHeight="1">
      <c r="C53" s="5" t="s">
        <v>53</v>
      </c>
      <c r="D53" s="91">
        <v>65457</v>
      </c>
      <c r="E53" s="91">
        <v>65540</v>
      </c>
      <c r="F53" s="91">
        <v>65685</v>
      </c>
      <c r="G53" s="18">
        <v>65467</v>
      </c>
      <c r="H53" s="18">
        <v>65755</v>
      </c>
    </row>
    <row r="54" spans="3:8" ht="23.25" customHeight="1">
      <c r="C54" s="5" t="s">
        <v>54</v>
      </c>
      <c r="D54" s="92">
        <v>2082</v>
      </c>
      <c r="E54" s="92">
        <v>2148</v>
      </c>
      <c r="F54" s="92">
        <v>2249</v>
      </c>
      <c r="G54" s="18">
        <v>2051</v>
      </c>
      <c r="H54" s="18">
        <v>2389</v>
      </c>
    </row>
    <row r="55" spans="3:8" ht="23.25" customHeight="1">
      <c r="C55" s="93" t="s">
        <v>107</v>
      </c>
      <c r="D55" s="91">
        <v>82600</v>
      </c>
      <c r="E55" s="91">
        <v>82480</v>
      </c>
      <c r="F55" s="91">
        <v>82513</v>
      </c>
      <c r="G55" s="18">
        <v>82314</v>
      </c>
      <c r="H55" s="18">
        <v>82283</v>
      </c>
    </row>
    <row r="57" spans="1:12" ht="23.25" customHeight="1">
      <c r="A57" s="1" t="s">
        <v>279</v>
      </c>
      <c r="L57" s="4" t="s">
        <v>160</v>
      </c>
    </row>
    <row r="58" spans="3:24" ht="23.25" customHeight="1">
      <c r="C58" s="242" t="s">
        <v>18</v>
      </c>
      <c r="D58" s="241" t="s">
        <v>19</v>
      </c>
      <c r="E58" s="244"/>
      <c r="F58" s="241" t="s">
        <v>21</v>
      </c>
      <c r="G58" s="244"/>
      <c r="H58" s="234" t="s">
        <v>119</v>
      </c>
      <c r="I58" s="234"/>
      <c r="J58" s="234"/>
      <c r="K58" s="234"/>
      <c r="L58" s="234"/>
      <c r="O58" s="242" t="s">
        <v>18</v>
      </c>
      <c r="P58" s="241" t="s">
        <v>19</v>
      </c>
      <c r="Q58" s="244"/>
      <c r="R58" s="241" t="s">
        <v>21</v>
      </c>
      <c r="S58" s="244"/>
      <c r="T58" s="234" t="s">
        <v>119</v>
      </c>
      <c r="U58" s="234"/>
      <c r="V58" s="234"/>
      <c r="W58" s="234"/>
      <c r="X58" s="234"/>
    </row>
    <row r="59" spans="3:24" ht="23.25" customHeight="1">
      <c r="C59" s="243"/>
      <c r="D59" s="43"/>
      <c r="E59" s="5" t="s">
        <v>112</v>
      </c>
      <c r="F59" s="43"/>
      <c r="G59" s="5" t="s">
        <v>113</v>
      </c>
      <c r="H59" s="5" t="s">
        <v>114</v>
      </c>
      <c r="I59" s="5" t="s">
        <v>115</v>
      </c>
      <c r="J59" s="5" t="s">
        <v>116</v>
      </c>
      <c r="K59" s="5" t="s">
        <v>117</v>
      </c>
      <c r="L59" s="93" t="s">
        <v>118</v>
      </c>
      <c r="O59" s="243"/>
      <c r="P59" s="43"/>
      <c r="Q59" s="5" t="s">
        <v>112</v>
      </c>
      <c r="R59" s="43"/>
      <c r="S59" s="5" t="s">
        <v>113</v>
      </c>
      <c r="T59" s="5" t="s">
        <v>114</v>
      </c>
      <c r="U59" s="5" t="s">
        <v>115</v>
      </c>
      <c r="V59" s="5" t="s">
        <v>116</v>
      </c>
      <c r="W59" s="5" t="s">
        <v>117</v>
      </c>
      <c r="X59" s="93" t="s">
        <v>118</v>
      </c>
    </row>
    <row r="60" spans="3:24" ht="23.25" customHeight="1">
      <c r="C60" s="14" t="s">
        <v>5</v>
      </c>
      <c r="D60" s="94">
        <v>528</v>
      </c>
      <c r="E60" s="95">
        <f>D60-P60</f>
        <v>-21</v>
      </c>
      <c r="F60" s="96">
        <v>9208</v>
      </c>
      <c r="G60" s="97">
        <f>F60-R60</f>
        <v>802</v>
      </c>
      <c r="H60" s="98">
        <v>491</v>
      </c>
      <c r="I60" s="99">
        <v>28</v>
      </c>
      <c r="J60" s="99">
        <v>4</v>
      </c>
      <c r="K60" s="100">
        <v>5</v>
      </c>
      <c r="L60" s="100">
        <v>0</v>
      </c>
      <c r="O60" s="14" t="s">
        <v>133</v>
      </c>
      <c r="P60" s="94">
        <v>549</v>
      </c>
      <c r="Q60" s="95">
        <v>89</v>
      </c>
      <c r="R60" s="96">
        <v>8406</v>
      </c>
      <c r="S60" s="97">
        <v>-1516</v>
      </c>
      <c r="T60" s="98">
        <v>510</v>
      </c>
      <c r="U60" s="99">
        <v>30</v>
      </c>
      <c r="V60" s="99">
        <v>4</v>
      </c>
      <c r="W60" s="100">
        <v>5</v>
      </c>
      <c r="X60" s="100">
        <v>0</v>
      </c>
    </row>
    <row r="61" spans="3:12" ht="23.25" customHeight="1">
      <c r="C61" s="14" t="s">
        <v>16</v>
      </c>
      <c r="D61" s="94">
        <v>515</v>
      </c>
      <c r="E61" s="95">
        <f>D61-D60</f>
        <v>-13</v>
      </c>
      <c r="F61" s="96">
        <v>11114</v>
      </c>
      <c r="G61" s="97">
        <f>F61-F60</f>
        <v>1906</v>
      </c>
      <c r="H61" s="98">
        <v>487</v>
      </c>
      <c r="I61" s="99">
        <v>14</v>
      </c>
      <c r="J61" s="99">
        <v>4</v>
      </c>
      <c r="K61" s="100">
        <v>10</v>
      </c>
      <c r="L61" s="100">
        <v>0</v>
      </c>
    </row>
    <row r="62" spans="3:12" ht="23.25" customHeight="1">
      <c r="C62" s="14" t="s">
        <v>7</v>
      </c>
      <c r="D62" s="94">
        <v>579</v>
      </c>
      <c r="E62" s="87">
        <f>D62-D61</f>
        <v>64</v>
      </c>
      <c r="F62" s="96">
        <v>10931</v>
      </c>
      <c r="G62" s="51">
        <f>F62-F61</f>
        <v>-183</v>
      </c>
      <c r="H62" s="98">
        <v>492</v>
      </c>
      <c r="I62" s="99">
        <v>73</v>
      </c>
      <c r="J62" s="99">
        <v>4</v>
      </c>
      <c r="K62" s="100">
        <v>10</v>
      </c>
      <c r="L62" s="100">
        <v>0</v>
      </c>
    </row>
    <row r="63" spans="3:12" ht="23.25" customHeight="1">
      <c r="C63" s="14" t="s">
        <v>17</v>
      </c>
      <c r="D63" s="24">
        <v>591</v>
      </c>
      <c r="E63" s="87">
        <f>D63-D62</f>
        <v>12</v>
      </c>
      <c r="F63" s="226">
        <v>8185</v>
      </c>
      <c r="G63" s="51">
        <f>F63-F62</f>
        <v>-2746</v>
      </c>
      <c r="H63" s="24">
        <v>497</v>
      </c>
      <c r="I63" s="24">
        <v>83</v>
      </c>
      <c r="J63" s="24">
        <v>4</v>
      </c>
      <c r="K63" s="24">
        <v>7</v>
      </c>
      <c r="L63" s="24">
        <v>0</v>
      </c>
    </row>
    <row r="64" spans="3:12" ht="23.25" customHeight="1">
      <c r="C64" s="14" t="s">
        <v>9</v>
      </c>
      <c r="D64" s="24">
        <v>527</v>
      </c>
      <c r="E64" s="87">
        <f>D64-D63</f>
        <v>-64</v>
      </c>
      <c r="F64" s="226">
        <v>10194</v>
      </c>
      <c r="G64" s="51">
        <f>F64-F63</f>
        <v>2009</v>
      </c>
      <c r="H64" s="24">
        <v>487</v>
      </c>
      <c r="I64" s="24">
        <v>25</v>
      </c>
      <c r="J64" s="24">
        <v>5</v>
      </c>
      <c r="K64" s="24">
        <v>10</v>
      </c>
      <c r="L64" s="24">
        <v>0</v>
      </c>
    </row>
    <row r="65" spans="3:13" ht="23.25" customHeight="1">
      <c r="C65" s="54"/>
      <c r="D65" s="54"/>
      <c r="E65" s="54"/>
      <c r="F65" s="54"/>
      <c r="G65" s="54"/>
      <c r="H65" s="54"/>
      <c r="I65" s="54"/>
      <c r="J65" s="54"/>
      <c r="K65" s="54"/>
      <c r="L65" s="54"/>
      <c r="M65" s="54"/>
    </row>
    <row r="66" spans="1:13" ht="23.25" customHeight="1">
      <c r="A66" s="1" t="s">
        <v>280</v>
      </c>
      <c r="M66" s="4" t="s">
        <v>136</v>
      </c>
    </row>
    <row r="67" spans="3:13" ht="23.25" customHeight="1">
      <c r="C67" s="69" t="s">
        <v>18</v>
      </c>
      <c r="D67" s="234" t="s">
        <v>5</v>
      </c>
      <c r="E67" s="234"/>
      <c r="F67" s="228" t="s">
        <v>16</v>
      </c>
      <c r="G67" s="230"/>
      <c r="H67" s="228" t="s">
        <v>51</v>
      </c>
      <c r="I67" s="230"/>
      <c r="J67" s="228" t="s">
        <v>8</v>
      </c>
      <c r="K67" s="230"/>
      <c r="L67" s="234" t="s">
        <v>161</v>
      </c>
      <c r="M67" s="234"/>
    </row>
    <row r="68" spans="3:13" ht="23.25" customHeight="1">
      <c r="C68" s="71" t="s">
        <v>1</v>
      </c>
      <c r="D68" s="14" t="s">
        <v>38</v>
      </c>
      <c r="E68" s="14" t="s">
        <v>39</v>
      </c>
      <c r="F68" s="14" t="s">
        <v>38</v>
      </c>
      <c r="G68" s="14" t="s">
        <v>39</v>
      </c>
      <c r="H68" s="14" t="s">
        <v>38</v>
      </c>
      <c r="I68" s="14" t="s">
        <v>39</v>
      </c>
      <c r="J68" s="14" t="s">
        <v>38</v>
      </c>
      <c r="K68" s="14" t="s">
        <v>39</v>
      </c>
      <c r="L68" s="14" t="s">
        <v>38</v>
      </c>
      <c r="M68" s="14" t="s">
        <v>39</v>
      </c>
    </row>
    <row r="69" spans="3:13" ht="23.25" customHeight="1">
      <c r="C69" s="14" t="s">
        <v>52</v>
      </c>
      <c r="D69" s="50">
        <v>3717371</v>
      </c>
      <c r="E69" s="101">
        <f>D69/$D$74*100</f>
        <v>23.613562627342183</v>
      </c>
      <c r="F69" s="50">
        <v>3670728</v>
      </c>
      <c r="G69" s="101">
        <f>F69/$F$74*100</f>
        <v>23.49990544284311</v>
      </c>
      <c r="H69" s="50">
        <v>3614045</v>
      </c>
      <c r="I69" s="101">
        <f>H69/$H$74*100</f>
        <v>23.12965263265481</v>
      </c>
      <c r="J69" s="50">
        <v>3534706</v>
      </c>
      <c r="K69" s="101">
        <f>J69/$J$74*100</f>
        <v>23.432808076565294</v>
      </c>
      <c r="L69" s="50">
        <v>3493226</v>
      </c>
      <c r="M69" s="50">
        <f>L69/$L$74*100</f>
        <v>22.497927626021948</v>
      </c>
    </row>
    <row r="70" spans="3:13" ht="23.25" customHeight="1">
      <c r="C70" s="14" t="s">
        <v>53</v>
      </c>
      <c r="D70" s="50">
        <v>5409490</v>
      </c>
      <c r="E70" s="101">
        <f>D70/$D$74*100</f>
        <v>34.36227669957647</v>
      </c>
      <c r="F70" s="50">
        <v>5577719</v>
      </c>
      <c r="G70" s="101">
        <f>F70/$F$74*100</f>
        <v>35.70841236036814</v>
      </c>
      <c r="H70" s="50">
        <v>5695493</v>
      </c>
      <c r="I70" s="101">
        <f>H70/$H$74*100</f>
        <v>36.4507842768192</v>
      </c>
      <c r="J70" s="50">
        <v>5272304</v>
      </c>
      <c r="K70" s="101">
        <f>J70/$J$74*100</f>
        <v>34.95195576472485</v>
      </c>
      <c r="L70" s="50">
        <v>5726677</v>
      </c>
      <c r="M70" s="50">
        <f>L70/$L$74*100</f>
        <v>36.882344481463406</v>
      </c>
    </row>
    <row r="71" spans="3:13" ht="23.25" customHeight="1" thickBot="1">
      <c r="C71" s="102" t="s">
        <v>54</v>
      </c>
      <c r="D71" s="103">
        <v>6573348</v>
      </c>
      <c r="E71" s="104">
        <f>D71/$D$74*100</f>
        <v>41.75536008359523</v>
      </c>
      <c r="F71" s="103">
        <v>6329436</v>
      </c>
      <c r="G71" s="104">
        <f>F71/$F$74*100</f>
        <v>40.52088509596111</v>
      </c>
      <c r="H71" s="103">
        <v>6272960</v>
      </c>
      <c r="I71" s="104">
        <f>H71/$H$74*100</f>
        <v>40.14653546885507</v>
      </c>
      <c r="J71" s="103">
        <v>6234850</v>
      </c>
      <c r="K71" s="104">
        <f>J71/$J$74*100</f>
        <v>41.33301141203063</v>
      </c>
      <c r="L71" s="103">
        <v>6265773</v>
      </c>
      <c r="M71" s="103">
        <f>L71/$L$74*100</f>
        <v>40.354362264303084</v>
      </c>
    </row>
    <row r="72" spans="3:13" ht="23.25" customHeight="1" thickBot="1" thickTop="1">
      <c r="C72" s="105" t="s">
        <v>55</v>
      </c>
      <c r="D72" s="106">
        <f>SUM(D69:D71)</f>
        <v>15700209</v>
      </c>
      <c r="E72" s="107">
        <f>D72/$D$74*100</f>
        <v>99.73119941051388</v>
      </c>
      <c r="F72" s="106">
        <f>SUM(F69:F71)</f>
        <v>15577883</v>
      </c>
      <c r="G72" s="107">
        <f>F72/$F$74*100</f>
        <v>99.72920289917236</v>
      </c>
      <c r="H72" s="106">
        <f>SUM(H69:H71)</f>
        <v>15582498</v>
      </c>
      <c r="I72" s="107">
        <f>H72/$H$74*100</f>
        <v>99.72697237832908</v>
      </c>
      <c r="J72" s="106">
        <f>SUM(J69:J71)</f>
        <v>15041860</v>
      </c>
      <c r="K72" s="107">
        <f>J72/$J$74*100</f>
        <v>99.71777525332077</v>
      </c>
      <c r="L72" s="106">
        <f>SUM(L69:L71)</f>
        <v>15485676</v>
      </c>
      <c r="M72" s="106">
        <f>L72/$L$74*100</f>
        <v>99.73463437178843</v>
      </c>
    </row>
    <row r="73" spans="3:13" ht="23.25" customHeight="1" thickBot="1">
      <c r="C73" s="108" t="s">
        <v>56</v>
      </c>
      <c r="D73" s="109">
        <v>42316</v>
      </c>
      <c r="E73" s="110">
        <f>D73/$D$74*100</f>
        <v>0.2688005894861212</v>
      </c>
      <c r="F73" s="109">
        <v>42299</v>
      </c>
      <c r="G73" s="110">
        <f>F73/$F$74*100</f>
        <v>0.2707971008276344</v>
      </c>
      <c r="H73" s="109">
        <v>42661</v>
      </c>
      <c r="I73" s="110">
        <f>H73/$H$74*100</f>
        <v>0.27302762167092187</v>
      </c>
      <c r="J73" s="109">
        <v>42572</v>
      </c>
      <c r="K73" s="110">
        <f>J73/$J$74*100</f>
        <v>0.2822247466792253</v>
      </c>
      <c r="L73" s="109">
        <v>41203</v>
      </c>
      <c r="M73" s="109">
        <f>L73/$L$74*100</f>
        <v>0.26536562821156784</v>
      </c>
    </row>
    <row r="74" spans="3:13" ht="23.25" customHeight="1" thickTop="1">
      <c r="C74" s="49" t="s">
        <v>44</v>
      </c>
      <c r="D74" s="47">
        <f>D72+D73</f>
        <v>15742525</v>
      </c>
      <c r="E74" s="111">
        <f>D74/$D$74*100</f>
        <v>100</v>
      </c>
      <c r="F74" s="47">
        <f>F72+F73</f>
        <v>15620182</v>
      </c>
      <c r="G74" s="111">
        <f>F74/$F$74*100</f>
        <v>100</v>
      </c>
      <c r="H74" s="47">
        <f>H72+H73</f>
        <v>15625159</v>
      </c>
      <c r="I74" s="111">
        <f>H74/$H$74*100</f>
        <v>100</v>
      </c>
      <c r="J74" s="47">
        <f>J72+J73</f>
        <v>15084432</v>
      </c>
      <c r="K74" s="111">
        <f>J74/$J$74*100</f>
        <v>100</v>
      </c>
      <c r="L74" s="47">
        <f>L72+L73</f>
        <v>15526879</v>
      </c>
      <c r="M74" s="47">
        <f>L74/$L$74*100</f>
        <v>100</v>
      </c>
    </row>
  </sheetData>
  <sheetProtection/>
  <mergeCells count="22">
    <mergeCell ref="O58:O59"/>
    <mergeCell ref="P58:Q58"/>
    <mergeCell ref="R58:S58"/>
    <mergeCell ref="T58:X58"/>
    <mergeCell ref="H50:H51"/>
    <mergeCell ref="G50:G51"/>
    <mergeCell ref="F50:F51"/>
    <mergeCell ref="E50:E51"/>
    <mergeCell ref="D50:D51"/>
    <mergeCell ref="A4:C4"/>
    <mergeCell ref="A5:C5"/>
    <mergeCell ref="B6:C6"/>
    <mergeCell ref="B7:C7"/>
    <mergeCell ref="C58:C59"/>
    <mergeCell ref="D58:E58"/>
    <mergeCell ref="F58:G58"/>
    <mergeCell ref="H58:L58"/>
    <mergeCell ref="D67:E67"/>
    <mergeCell ref="F67:G67"/>
    <mergeCell ref="H67:I67"/>
    <mergeCell ref="J67:K67"/>
    <mergeCell ref="L67:M67"/>
  </mergeCells>
  <conditionalFormatting sqref="D14:D15 D22:D23 D30:D31 D38:D39">
    <cfRule type="containsBlanks" priority="4" dxfId="0">
      <formula>LEN(TRIM(D14))=0</formula>
    </cfRule>
  </conditionalFormatting>
  <conditionalFormatting sqref="D46:D47 G52:H55 D63:D64 F63:F64 H63:L64">
    <cfRule type="containsBlanks" priority="3" dxfId="0">
      <formula>LEN(TRIM(D46))=0</formula>
    </cfRule>
  </conditionalFormatting>
  <conditionalFormatting sqref="J69:J71 J73 L69:L71 L73">
    <cfRule type="containsBlanks" priority="2" dxfId="0">
      <formula>LEN(TRIM(J69))=0</formula>
    </cfRule>
  </conditionalFormatting>
  <conditionalFormatting sqref="D5:E6">
    <cfRule type="containsBlanks" priority="1" dxfId="0">
      <formula>LEN(TRIM(D5))=0</formula>
    </cfRule>
  </conditionalFormatting>
  <printOptions/>
  <pageMargins left="0.7" right="0.7" top="0.75" bottom="0.75" header="0.3" footer="0.3"/>
  <pageSetup fitToHeight="1" fitToWidth="1" horizontalDpi="600" verticalDpi="600" orientation="portrait" paperSize="8" scale="69" r:id="rId2"/>
  <drawing r:id="rId1"/>
</worksheet>
</file>

<file path=xl/worksheets/sheet4.xml><?xml version="1.0" encoding="utf-8"?>
<worksheet xmlns="http://schemas.openxmlformats.org/spreadsheetml/2006/main" xmlns:r="http://schemas.openxmlformats.org/officeDocument/2006/relationships">
  <dimension ref="A1:X121"/>
  <sheetViews>
    <sheetView view="pageBreakPreview" zoomScaleNormal="70" zoomScaleSheetLayoutView="100" zoomScalePageLayoutView="0" workbookViewId="0" topLeftCell="A1">
      <selection activeCell="S46" sqref="S46"/>
    </sheetView>
  </sheetViews>
  <sheetFormatPr defaultColWidth="9.140625" defaultRowHeight="23.25" customHeight="1"/>
  <cols>
    <col min="1" max="1" width="5.140625" style="1" customWidth="1"/>
    <col min="2" max="2" width="5.421875" style="2" customWidth="1"/>
    <col min="3" max="3" width="11.140625" style="2" customWidth="1"/>
    <col min="4" max="13" width="11.8515625" style="2" customWidth="1"/>
    <col min="14" max="16" width="12.00390625" style="2" customWidth="1"/>
    <col min="17" max="63" width="11.8515625" style="2" customWidth="1"/>
    <col min="64" max="16384" width="9.00390625" style="2" customWidth="1"/>
  </cols>
  <sheetData>
    <row r="1" ht="23.25" customHeight="1">
      <c r="A1" s="1" t="s">
        <v>57</v>
      </c>
    </row>
    <row r="3" spans="1:7" ht="23.25" customHeight="1">
      <c r="A3" s="1" t="s">
        <v>281</v>
      </c>
      <c r="G3" s="4" t="s">
        <v>162</v>
      </c>
    </row>
    <row r="4" spans="1:7" ht="23.25" customHeight="1">
      <c r="A4" s="234" t="s">
        <v>1</v>
      </c>
      <c r="B4" s="234"/>
      <c r="C4" s="234"/>
      <c r="D4" s="5" t="s">
        <v>8</v>
      </c>
      <c r="E4" s="5" t="s">
        <v>9</v>
      </c>
      <c r="F4" s="5" t="s">
        <v>12</v>
      </c>
      <c r="G4" s="5" t="s">
        <v>14</v>
      </c>
    </row>
    <row r="5" spans="1:7" ht="23.25" customHeight="1">
      <c r="A5" s="231" t="s">
        <v>49</v>
      </c>
      <c r="B5" s="232"/>
      <c r="C5" s="233"/>
      <c r="D5" s="18">
        <v>30080989</v>
      </c>
      <c r="E5" s="18">
        <v>31169004</v>
      </c>
      <c r="F5" s="34">
        <f>E5-D5</f>
        <v>1088015</v>
      </c>
      <c r="G5" s="112">
        <f>F5/D5*100</f>
        <v>3.616952221883396</v>
      </c>
    </row>
    <row r="6" spans="1:7" ht="23.25" customHeight="1">
      <c r="A6" s="235" t="s">
        <v>57</v>
      </c>
      <c r="B6" s="236"/>
      <c r="C6" s="237"/>
      <c r="D6" s="18">
        <v>732251</v>
      </c>
      <c r="E6" s="18">
        <v>781507</v>
      </c>
      <c r="F6" s="34">
        <f>E6-D6</f>
        <v>49256</v>
      </c>
      <c r="G6" s="112">
        <f>F6/D6*100</f>
        <v>6.726655204294703</v>
      </c>
    </row>
    <row r="7" spans="1:7" ht="23.25" customHeight="1">
      <c r="A7" s="10"/>
      <c r="B7" s="239" t="s">
        <v>58</v>
      </c>
      <c r="C7" s="239"/>
      <c r="D7" s="7">
        <v>38080</v>
      </c>
      <c r="E7" s="7">
        <v>66580</v>
      </c>
      <c r="F7" s="34">
        <f>E7-D7</f>
        <v>28500</v>
      </c>
      <c r="G7" s="112">
        <f>F7/D7*100</f>
        <v>74.84243697478992</v>
      </c>
    </row>
    <row r="8" spans="1:7" ht="23.25" customHeight="1">
      <c r="A8" s="10"/>
      <c r="B8" s="306" t="s">
        <v>303</v>
      </c>
      <c r="C8" s="307"/>
      <c r="D8" s="7">
        <v>694171</v>
      </c>
      <c r="E8" s="7">
        <v>714928</v>
      </c>
      <c r="F8" s="34"/>
      <c r="G8" s="112"/>
    </row>
    <row r="9" spans="1:7" ht="23.25" customHeight="1">
      <c r="A9" s="11"/>
      <c r="B9" s="238" t="s">
        <v>10</v>
      </c>
      <c r="C9" s="238"/>
      <c r="D9" s="12">
        <f>D7/D5*100</f>
        <v>0.1265915824775575</v>
      </c>
      <c r="E9" s="12">
        <f>E7/E5*100</f>
        <v>0.21360964886783038</v>
      </c>
      <c r="F9" s="113"/>
      <c r="G9" s="112">
        <f>E9-D9</f>
        <v>0.08701806639027287</v>
      </c>
    </row>
    <row r="11" spans="1:7" ht="23.25" customHeight="1">
      <c r="A11" s="1" t="s">
        <v>282</v>
      </c>
      <c r="G11" s="4" t="s">
        <v>162</v>
      </c>
    </row>
    <row r="12" spans="1:7" ht="23.25" customHeight="1">
      <c r="A12" s="234" t="s">
        <v>1</v>
      </c>
      <c r="B12" s="234"/>
      <c r="C12" s="234"/>
      <c r="D12" s="5" t="s">
        <v>8</v>
      </c>
      <c r="E12" s="5" t="s">
        <v>9</v>
      </c>
      <c r="F12" s="5" t="s">
        <v>12</v>
      </c>
      <c r="G12" s="5" t="s">
        <v>14</v>
      </c>
    </row>
    <row r="13" spans="1:7" ht="23.25" customHeight="1">
      <c r="A13" s="231" t="s">
        <v>49</v>
      </c>
      <c r="B13" s="232"/>
      <c r="C13" s="233"/>
      <c r="D13" s="18">
        <v>30080989</v>
      </c>
      <c r="E13" s="18">
        <v>31169004</v>
      </c>
      <c r="F13" s="34">
        <f>E13-D13</f>
        <v>1088015</v>
      </c>
      <c r="G13" s="112">
        <f>F13/D13*100</f>
        <v>3.616952221883396</v>
      </c>
    </row>
    <row r="14" spans="1:7" ht="23.25" customHeight="1">
      <c r="A14" s="235" t="s">
        <v>57</v>
      </c>
      <c r="B14" s="236"/>
      <c r="C14" s="237"/>
      <c r="D14" s="18">
        <v>732251</v>
      </c>
      <c r="E14" s="18">
        <v>781507</v>
      </c>
      <c r="F14" s="34">
        <f>E14-D14</f>
        <v>49256</v>
      </c>
      <c r="G14" s="112">
        <f>F14/D14*100</f>
        <v>6.726655204294703</v>
      </c>
    </row>
    <row r="15" spans="1:7" ht="23.25" customHeight="1">
      <c r="A15" s="191"/>
      <c r="B15" s="308" t="s">
        <v>304</v>
      </c>
      <c r="C15" s="309"/>
      <c r="D15" s="7">
        <v>38080</v>
      </c>
      <c r="E15" s="7">
        <v>66580</v>
      </c>
      <c r="F15" s="34"/>
      <c r="G15" s="112"/>
    </row>
    <row r="16" spans="1:7" ht="23.25" customHeight="1">
      <c r="A16" s="10"/>
      <c r="B16" s="239" t="s">
        <v>59</v>
      </c>
      <c r="C16" s="239"/>
      <c r="D16" s="7">
        <v>694171</v>
      </c>
      <c r="E16" s="7">
        <v>714928</v>
      </c>
      <c r="F16" s="34">
        <f>E16-D16</f>
        <v>20757</v>
      </c>
      <c r="G16" s="112">
        <f>F16/D16*100</f>
        <v>2.9901854154091714</v>
      </c>
    </row>
    <row r="17" spans="1:7" ht="23.25" customHeight="1">
      <c r="A17" s="11"/>
      <c r="B17" s="238" t="s">
        <v>10</v>
      </c>
      <c r="C17" s="238"/>
      <c r="D17" s="12">
        <f>D16/D13*100</f>
        <v>2.307673461135204</v>
      </c>
      <c r="E17" s="12">
        <f>E16/E13*100</f>
        <v>2.2937146146857947</v>
      </c>
      <c r="F17" s="113"/>
      <c r="G17" s="112">
        <f>E17-D17</f>
        <v>-0.013958846449409368</v>
      </c>
    </row>
    <row r="20" spans="1:6" ht="23.25" customHeight="1">
      <c r="A20" s="1" t="s">
        <v>283</v>
      </c>
      <c r="F20" s="4" t="s">
        <v>163</v>
      </c>
    </row>
    <row r="21" spans="3:18" ht="23.25" customHeight="1">
      <c r="C21" s="5" t="s">
        <v>18</v>
      </c>
      <c r="D21" s="5" t="s">
        <v>15</v>
      </c>
      <c r="E21" s="5" t="s">
        <v>12</v>
      </c>
      <c r="F21" s="5" t="s">
        <v>14</v>
      </c>
      <c r="R21" s="14" t="s">
        <v>205</v>
      </c>
    </row>
    <row r="22" spans="3:19" ht="23.25" customHeight="1">
      <c r="C22" s="14" t="s">
        <v>5</v>
      </c>
      <c r="D22" s="14" t="s">
        <v>165</v>
      </c>
      <c r="E22" s="14" t="s">
        <v>166</v>
      </c>
      <c r="F22" s="14" t="s">
        <v>167</v>
      </c>
      <c r="R22" s="14" t="s">
        <v>204</v>
      </c>
      <c r="S22" s="19"/>
    </row>
    <row r="23" spans="3:6" ht="23.25" customHeight="1">
      <c r="C23" s="14" t="s">
        <v>16</v>
      </c>
      <c r="D23" s="114">
        <v>7024</v>
      </c>
      <c r="E23" s="115">
        <v>7024</v>
      </c>
      <c r="F23" s="116" t="s">
        <v>164</v>
      </c>
    </row>
    <row r="24" spans="3:6" ht="23.25" customHeight="1">
      <c r="C24" s="14" t="s">
        <v>7</v>
      </c>
      <c r="D24" s="38">
        <v>30896</v>
      </c>
      <c r="E24" s="8">
        <f>D24-D23</f>
        <v>23872</v>
      </c>
      <c r="F24" s="16">
        <f>E24/D23*100</f>
        <v>339.86332574031894</v>
      </c>
    </row>
    <row r="25" spans="3:6" ht="23.25" customHeight="1">
      <c r="C25" s="14" t="s">
        <v>17</v>
      </c>
      <c r="D25" s="46">
        <v>38080</v>
      </c>
      <c r="E25" s="8">
        <f>D25-D24</f>
        <v>7184</v>
      </c>
      <c r="F25" s="16">
        <f>E25/D24*100</f>
        <v>23.252200932159504</v>
      </c>
    </row>
    <row r="26" spans="3:6" ht="23.25" customHeight="1">
      <c r="C26" s="14" t="s">
        <v>9</v>
      </c>
      <c r="D26" s="46">
        <v>66580</v>
      </c>
      <c r="E26" s="8">
        <f>D26-D25</f>
        <v>28500</v>
      </c>
      <c r="F26" s="16">
        <f>E26/D25*100</f>
        <v>74.84243697478992</v>
      </c>
    </row>
    <row r="28" spans="1:6" ht="23.25" customHeight="1">
      <c r="A28" s="1" t="s">
        <v>284</v>
      </c>
      <c r="F28" s="4" t="s">
        <v>170</v>
      </c>
    </row>
    <row r="29" spans="3:18" ht="23.25" customHeight="1">
      <c r="C29" s="5" t="s">
        <v>18</v>
      </c>
      <c r="D29" s="5" t="s">
        <v>15</v>
      </c>
      <c r="E29" s="5" t="s">
        <v>12</v>
      </c>
      <c r="F29" s="5" t="s">
        <v>14</v>
      </c>
      <c r="R29" s="14" t="s">
        <v>168</v>
      </c>
    </row>
    <row r="30" spans="3:19" ht="23.25" customHeight="1">
      <c r="C30" s="14" t="s">
        <v>5</v>
      </c>
      <c r="D30" s="38">
        <v>636776</v>
      </c>
      <c r="E30" s="8">
        <f>D30-R30</f>
        <v>23136</v>
      </c>
      <c r="F30" s="9">
        <f>E30/R30*100</f>
        <v>3.770288768659149</v>
      </c>
      <c r="R30" s="18">
        <v>613640</v>
      </c>
      <c r="S30" s="19"/>
    </row>
    <row r="31" spans="3:6" ht="23.25" customHeight="1">
      <c r="C31" s="14" t="s">
        <v>16</v>
      </c>
      <c r="D31" s="38">
        <v>653203</v>
      </c>
      <c r="E31" s="8">
        <f>D31-D30</f>
        <v>16427</v>
      </c>
      <c r="F31" s="9">
        <f>E31/D30*100</f>
        <v>2.57971405957511</v>
      </c>
    </row>
    <row r="32" spans="3:6" ht="23.25" customHeight="1">
      <c r="C32" s="14" t="s">
        <v>7</v>
      </c>
      <c r="D32" s="38">
        <v>675773</v>
      </c>
      <c r="E32" s="8">
        <f>D32-D31</f>
        <v>22570</v>
      </c>
      <c r="F32" s="9">
        <f>E32/D31*100</f>
        <v>3.45528113006217</v>
      </c>
    </row>
    <row r="33" spans="3:6" ht="23.25" customHeight="1">
      <c r="C33" s="14" t="s">
        <v>17</v>
      </c>
      <c r="D33" s="46">
        <v>694171</v>
      </c>
      <c r="E33" s="8">
        <f>D33-D32</f>
        <v>18398</v>
      </c>
      <c r="F33" s="9">
        <f>E33/D32*100</f>
        <v>2.7225118493932134</v>
      </c>
    </row>
    <row r="34" spans="3:6" ht="23.25" customHeight="1">
      <c r="C34" s="14" t="s">
        <v>9</v>
      </c>
      <c r="D34" s="46">
        <v>714928</v>
      </c>
      <c r="E34" s="8">
        <f>D34-D33</f>
        <v>20757</v>
      </c>
      <c r="F34" s="9">
        <f>E34/D33*100</f>
        <v>2.9901854154091714</v>
      </c>
    </row>
    <row r="36" spans="1:6" ht="23.25" customHeight="1">
      <c r="A36" s="1" t="s">
        <v>285</v>
      </c>
      <c r="F36" s="4" t="s">
        <v>169</v>
      </c>
    </row>
    <row r="37" spans="3:18" ht="23.25" customHeight="1">
      <c r="C37" s="5" t="s">
        <v>18</v>
      </c>
      <c r="D37" s="5" t="s">
        <v>15</v>
      </c>
      <c r="E37" s="5" t="s">
        <v>12</v>
      </c>
      <c r="F37" s="5" t="s">
        <v>14</v>
      </c>
      <c r="R37" s="14" t="s">
        <v>205</v>
      </c>
    </row>
    <row r="38" spans="3:19" ht="23.25" customHeight="1">
      <c r="C38" s="14" t="s">
        <v>5</v>
      </c>
      <c r="D38" s="14" t="s">
        <v>167</v>
      </c>
      <c r="E38" s="14" t="s">
        <v>167</v>
      </c>
      <c r="F38" s="14" t="s">
        <v>171</v>
      </c>
      <c r="R38" s="14" t="s">
        <v>204</v>
      </c>
      <c r="S38" s="19"/>
    </row>
    <row r="39" spans="3:6" ht="23.25" customHeight="1">
      <c r="C39" s="14" t="s">
        <v>16</v>
      </c>
      <c r="D39" s="114">
        <v>385</v>
      </c>
      <c r="E39" s="16">
        <v>385</v>
      </c>
      <c r="F39" s="21" t="s">
        <v>164</v>
      </c>
    </row>
    <row r="40" spans="3:6" ht="23.25" customHeight="1">
      <c r="C40" s="14" t="s">
        <v>7</v>
      </c>
      <c r="D40" s="38">
        <v>1698</v>
      </c>
      <c r="E40" s="40">
        <f>D40-D39</f>
        <v>1313</v>
      </c>
      <c r="F40" s="112">
        <f>E40/D39*100</f>
        <v>341.038961038961</v>
      </c>
    </row>
    <row r="41" spans="3:6" ht="23.25" customHeight="1">
      <c r="C41" s="14" t="s">
        <v>17</v>
      </c>
      <c r="D41" s="46">
        <v>2154</v>
      </c>
      <c r="E41" s="40">
        <f>D41-D40</f>
        <v>456</v>
      </c>
      <c r="F41" s="112">
        <f>E41/D40*100</f>
        <v>26.855123674911663</v>
      </c>
    </row>
    <row r="42" spans="3:6" ht="23.25" customHeight="1">
      <c r="C42" s="14" t="s">
        <v>9</v>
      </c>
      <c r="D42" s="46">
        <v>3258</v>
      </c>
      <c r="E42" s="40">
        <f>D42-D41</f>
        <v>1104</v>
      </c>
      <c r="F42" s="112">
        <f>E42/D41*100</f>
        <v>51.25348189415042</v>
      </c>
    </row>
    <row r="44" spans="1:6" ht="23.25" customHeight="1">
      <c r="A44" s="1" t="s">
        <v>286</v>
      </c>
      <c r="F44" s="4" t="s">
        <v>172</v>
      </c>
    </row>
    <row r="45" spans="3:18" ht="23.25" customHeight="1">
      <c r="C45" s="5" t="s">
        <v>18</v>
      </c>
      <c r="D45" s="5" t="s">
        <v>15</v>
      </c>
      <c r="E45" s="5" t="s">
        <v>12</v>
      </c>
      <c r="F45" s="5" t="s">
        <v>14</v>
      </c>
      <c r="R45" s="14" t="s">
        <v>168</v>
      </c>
    </row>
    <row r="46" spans="3:19" ht="23.25" customHeight="1">
      <c r="C46" s="14" t="s">
        <v>5</v>
      </c>
      <c r="D46" s="114">
        <v>97949</v>
      </c>
      <c r="E46" s="16">
        <f>D46-R46</f>
        <v>-343</v>
      </c>
      <c r="F46" s="21">
        <f>E46/R46*100</f>
        <v>-0.34896024091482525</v>
      </c>
      <c r="R46" s="50">
        <v>98292</v>
      </c>
      <c r="S46" s="19"/>
    </row>
    <row r="47" spans="3:6" ht="23.25" customHeight="1">
      <c r="C47" s="14" t="s">
        <v>16</v>
      </c>
      <c r="D47" s="114">
        <v>97457</v>
      </c>
      <c r="E47" s="16">
        <f>D47-D46</f>
        <v>-492</v>
      </c>
      <c r="F47" s="21">
        <f>E47/D46*100</f>
        <v>-0.5023022185014651</v>
      </c>
    </row>
    <row r="48" spans="3:6" ht="23.25" customHeight="1">
      <c r="C48" s="14" t="s">
        <v>7</v>
      </c>
      <c r="D48" s="114">
        <v>97129</v>
      </c>
      <c r="E48" s="34">
        <f>D48-D47</f>
        <v>-328</v>
      </c>
      <c r="F48" s="112">
        <f>E48/D47*100</f>
        <v>-0.33655868742111905</v>
      </c>
    </row>
    <row r="49" spans="3:6" ht="23.25" customHeight="1">
      <c r="C49" s="14" t="s">
        <v>17</v>
      </c>
      <c r="D49" s="46">
        <v>96832</v>
      </c>
      <c r="E49" s="34">
        <f>D49-D48</f>
        <v>-297</v>
      </c>
      <c r="F49" s="112">
        <f>E49/D48*100</f>
        <v>-0.30577891258017686</v>
      </c>
    </row>
    <row r="50" spans="3:6" ht="23.25" customHeight="1">
      <c r="C50" s="14" t="s">
        <v>9</v>
      </c>
      <c r="D50" s="46">
        <v>96984</v>
      </c>
      <c r="E50" s="34">
        <f>D50-D49</f>
        <v>152</v>
      </c>
      <c r="F50" s="112">
        <f>E50/D49*100</f>
        <v>0.15697290152015864</v>
      </c>
    </row>
    <row r="52" spans="1:16" ht="23.25" customHeight="1">
      <c r="A52" s="1" t="s">
        <v>287</v>
      </c>
      <c r="P52" s="4" t="s">
        <v>174</v>
      </c>
    </row>
    <row r="53" spans="1:16" ht="23.25" customHeight="1">
      <c r="A53" s="241" t="s">
        <v>67</v>
      </c>
      <c r="B53" s="240"/>
      <c r="C53" s="240"/>
      <c r="D53" s="244"/>
      <c r="E53" s="234" t="s">
        <v>69</v>
      </c>
      <c r="F53" s="234"/>
      <c r="G53" s="234"/>
      <c r="H53" s="234"/>
      <c r="I53" s="234" t="s">
        <v>161</v>
      </c>
      <c r="J53" s="234"/>
      <c r="K53" s="234"/>
      <c r="L53" s="234"/>
      <c r="M53" s="234" t="s">
        <v>173</v>
      </c>
      <c r="N53" s="234"/>
      <c r="O53" s="234"/>
      <c r="P53" s="234"/>
    </row>
    <row r="54" spans="1:16" ht="23.25" customHeight="1">
      <c r="A54" s="303"/>
      <c r="B54" s="304"/>
      <c r="C54" s="304"/>
      <c r="D54" s="305"/>
      <c r="E54" s="5" t="s">
        <v>68</v>
      </c>
      <c r="F54" s="5" t="s">
        <v>39</v>
      </c>
      <c r="G54" s="5" t="s">
        <v>38</v>
      </c>
      <c r="H54" s="5" t="s">
        <v>39</v>
      </c>
      <c r="I54" s="5" t="s">
        <v>68</v>
      </c>
      <c r="J54" s="5" t="s">
        <v>39</v>
      </c>
      <c r="K54" s="5" t="s">
        <v>38</v>
      </c>
      <c r="L54" s="5" t="s">
        <v>39</v>
      </c>
      <c r="M54" s="5" t="s">
        <v>68</v>
      </c>
      <c r="N54" s="5" t="s">
        <v>39</v>
      </c>
      <c r="O54" s="5" t="s">
        <v>38</v>
      </c>
      <c r="P54" s="5" t="s">
        <v>39</v>
      </c>
    </row>
    <row r="55" spans="1:16" ht="23.25" customHeight="1">
      <c r="A55" s="302" t="s">
        <v>62</v>
      </c>
      <c r="B55" s="234" t="s">
        <v>60</v>
      </c>
      <c r="C55" s="234"/>
      <c r="D55" s="234"/>
      <c r="E55" s="18">
        <v>0</v>
      </c>
      <c r="F55" s="23">
        <f>E55/$E$60*100</f>
        <v>0</v>
      </c>
      <c r="G55" s="18">
        <v>0</v>
      </c>
      <c r="H55" s="23">
        <f>G55/$G$60*100</f>
        <v>0</v>
      </c>
      <c r="I55" s="18">
        <v>0</v>
      </c>
      <c r="J55" s="23">
        <f>I55/$I$60*100</f>
        <v>0</v>
      </c>
      <c r="K55" s="18">
        <v>0</v>
      </c>
      <c r="L55" s="23">
        <f>K55/$K$60*100</f>
        <v>0</v>
      </c>
      <c r="M55" s="42">
        <f>I55-E55</f>
        <v>0</v>
      </c>
      <c r="N55" s="24">
        <f>_xlfn.IFERROR((I55/E55*100)-100,0)</f>
        <v>0</v>
      </c>
      <c r="O55" s="42">
        <f>K55-G55</f>
        <v>0</v>
      </c>
      <c r="P55" s="24">
        <f>_xlfn.IFERROR((K55/G55*100)-100,0)</f>
        <v>0</v>
      </c>
    </row>
    <row r="56" spans="1:16" ht="23.25" customHeight="1">
      <c r="A56" s="302"/>
      <c r="B56" s="302" t="s">
        <v>61</v>
      </c>
      <c r="C56" s="234" t="s">
        <v>63</v>
      </c>
      <c r="D56" s="5" t="s">
        <v>64</v>
      </c>
      <c r="E56" s="18">
        <v>0</v>
      </c>
      <c r="F56" s="23">
        <f>E56/$E$60*100</f>
        <v>0</v>
      </c>
      <c r="G56" s="18">
        <v>0</v>
      </c>
      <c r="H56" s="23">
        <f>G56/$G$60*100</f>
        <v>0</v>
      </c>
      <c r="I56" s="18">
        <v>0</v>
      </c>
      <c r="J56" s="23">
        <f>I56/$I$60*100</f>
        <v>0</v>
      </c>
      <c r="K56" s="18">
        <v>0</v>
      </c>
      <c r="L56" s="23">
        <f>K56/$K$60*100</f>
        <v>0</v>
      </c>
      <c r="M56" s="42">
        <f>I56-E56</f>
        <v>0</v>
      </c>
      <c r="N56" s="24">
        <f>_xlfn.IFERROR((I56/E56*100)-100,0)</f>
        <v>0</v>
      </c>
      <c r="O56" s="42">
        <f>K56-G56</f>
        <v>0</v>
      </c>
      <c r="P56" s="24">
        <f>_xlfn.IFERROR((K56/G56*100)-100,0)</f>
        <v>0</v>
      </c>
    </row>
    <row r="57" spans="1:16" ht="23.25" customHeight="1">
      <c r="A57" s="302"/>
      <c r="B57" s="302"/>
      <c r="C57" s="234"/>
      <c r="D57" s="5" t="s">
        <v>65</v>
      </c>
      <c r="E57" s="18">
        <v>973</v>
      </c>
      <c r="F57" s="23">
        <f>E57/$E$60*100</f>
        <v>45.171773444753946</v>
      </c>
      <c r="G57" s="18">
        <v>14342</v>
      </c>
      <c r="H57" s="23">
        <f>G57/$G$60*100</f>
        <v>37.66281512605042</v>
      </c>
      <c r="I57" s="18">
        <v>2135</v>
      </c>
      <c r="J57" s="23">
        <f>I57/$I$60*100</f>
        <v>65.53100061387354</v>
      </c>
      <c r="K57" s="18">
        <v>43607</v>
      </c>
      <c r="L57" s="23">
        <f>K57/$K$60*100</f>
        <v>65.49564433763892</v>
      </c>
      <c r="M57" s="42">
        <f>I57-E57</f>
        <v>1162</v>
      </c>
      <c r="N57" s="17">
        <f>I57/E57*100-100</f>
        <v>119.4244604316547</v>
      </c>
      <c r="O57" s="42">
        <f>K57-G57</f>
        <v>29265</v>
      </c>
      <c r="P57" s="56">
        <f>K57/G57*100-100</f>
        <v>204.05103890670756</v>
      </c>
    </row>
    <row r="58" spans="1:16" ht="23.25" customHeight="1">
      <c r="A58" s="302"/>
      <c r="B58" s="302"/>
      <c r="C58" s="234" t="s">
        <v>66</v>
      </c>
      <c r="D58" s="5" t="s">
        <v>64</v>
      </c>
      <c r="E58" s="18">
        <v>34</v>
      </c>
      <c r="F58" s="23">
        <f>E58/$E$60*100</f>
        <v>1.5784586815227482</v>
      </c>
      <c r="G58" s="18">
        <v>653</v>
      </c>
      <c r="H58" s="23">
        <f>G58/$G$60*100</f>
        <v>1.714810924369748</v>
      </c>
      <c r="I58" s="18">
        <v>28</v>
      </c>
      <c r="J58" s="23">
        <f>I58/$I$60*100</f>
        <v>0.8594229588704727</v>
      </c>
      <c r="K58" s="18">
        <v>578</v>
      </c>
      <c r="L58" s="23">
        <f>K58/$K$60*100</f>
        <v>0.8681285671372784</v>
      </c>
      <c r="M58" s="16">
        <f>I58-E58</f>
        <v>-6</v>
      </c>
      <c r="N58" s="17">
        <f>I58/E58*100-100</f>
        <v>-17.64705882352942</v>
      </c>
      <c r="O58" s="16">
        <f>K58-G58</f>
        <v>-75</v>
      </c>
      <c r="P58" s="17">
        <f>K58/G58*100-100</f>
        <v>-11.48545176110261</v>
      </c>
    </row>
    <row r="59" spans="1:16" ht="23.25" customHeight="1">
      <c r="A59" s="302"/>
      <c r="B59" s="302"/>
      <c r="C59" s="234"/>
      <c r="D59" s="5" t="s">
        <v>65</v>
      </c>
      <c r="E59" s="18">
        <v>1147</v>
      </c>
      <c r="F59" s="23">
        <f>E59/$E$60*100</f>
        <v>53.24976787372331</v>
      </c>
      <c r="G59" s="18">
        <v>23085</v>
      </c>
      <c r="H59" s="23">
        <f>G59/$G$60*100</f>
        <v>60.62237394957983</v>
      </c>
      <c r="I59" s="18">
        <v>1095</v>
      </c>
      <c r="J59" s="23">
        <f>I59/$I$60*100</f>
        <v>33.60957642725598</v>
      </c>
      <c r="K59" s="18">
        <v>22395</v>
      </c>
      <c r="L59" s="23">
        <f>K59/$K$60*100</f>
        <v>33.636227095223795</v>
      </c>
      <c r="M59" s="16">
        <f>I59-E59</f>
        <v>-52</v>
      </c>
      <c r="N59" s="17">
        <f>I59/E59*100-100</f>
        <v>-4.533565823888409</v>
      </c>
      <c r="O59" s="16">
        <f>K59-G59</f>
        <v>-690</v>
      </c>
      <c r="P59" s="17">
        <f>K59/G59*100-100</f>
        <v>-2.9889538661468436</v>
      </c>
    </row>
    <row r="60" spans="1:16" ht="23.25" customHeight="1">
      <c r="A60" s="228" t="s">
        <v>176</v>
      </c>
      <c r="B60" s="229"/>
      <c r="C60" s="229"/>
      <c r="D60" s="230"/>
      <c r="E60" s="18">
        <f>SUM(E55:E59)</f>
        <v>2154</v>
      </c>
      <c r="F60" s="23">
        <f>E60/$E$60*100</f>
        <v>100</v>
      </c>
      <c r="G60" s="18">
        <f>SUM(G55:G59)</f>
        <v>38080</v>
      </c>
      <c r="H60" s="23">
        <f>G60/$G$60*100</f>
        <v>100</v>
      </c>
      <c r="I60" s="18">
        <f>SUM(I55:I59)</f>
        <v>3258</v>
      </c>
      <c r="J60" s="23">
        <f>I60/$I$60*100</f>
        <v>100</v>
      </c>
      <c r="K60" s="18">
        <f>SUM(K55:K59)</f>
        <v>66580</v>
      </c>
      <c r="L60" s="23">
        <f>K60/$K$60*100</f>
        <v>100</v>
      </c>
      <c r="M60" s="42">
        <f>I60-E60</f>
        <v>1104</v>
      </c>
      <c r="N60" s="17">
        <f>I60/E60*100-100</f>
        <v>51.25348189415041</v>
      </c>
      <c r="O60" s="42">
        <f>K60-G60</f>
        <v>28500</v>
      </c>
      <c r="P60" s="17">
        <f>K60/G60*100-100</f>
        <v>74.8424369747899</v>
      </c>
    </row>
    <row r="62" spans="1:16" ht="23.25" customHeight="1">
      <c r="A62" s="1" t="s">
        <v>288</v>
      </c>
      <c r="P62" s="4" t="s">
        <v>175</v>
      </c>
    </row>
    <row r="63" spans="1:16" ht="23.25" customHeight="1">
      <c r="A63" s="241" t="s">
        <v>67</v>
      </c>
      <c r="B63" s="240"/>
      <c r="C63" s="240"/>
      <c r="D63" s="244"/>
      <c r="E63" s="234" t="s">
        <v>69</v>
      </c>
      <c r="F63" s="234"/>
      <c r="G63" s="234"/>
      <c r="H63" s="234"/>
      <c r="I63" s="234" t="s">
        <v>161</v>
      </c>
      <c r="J63" s="234"/>
      <c r="K63" s="234"/>
      <c r="L63" s="234"/>
      <c r="M63" s="234" t="s">
        <v>173</v>
      </c>
      <c r="N63" s="234"/>
      <c r="O63" s="234"/>
      <c r="P63" s="234"/>
    </row>
    <row r="64" spans="1:16" ht="23.25" customHeight="1">
      <c r="A64" s="303"/>
      <c r="B64" s="304"/>
      <c r="C64" s="304"/>
      <c r="D64" s="305"/>
      <c r="E64" s="5" t="s">
        <v>68</v>
      </c>
      <c r="F64" s="5" t="s">
        <v>39</v>
      </c>
      <c r="G64" s="5" t="s">
        <v>38</v>
      </c>
      <c r="H64" s="5" t="s">
        <v>39</v>
      </c>
      <c r="I64" s="5" t="s">
        <v>68</v>
      </c>
      <c r="J64" s="5" t="s">
        <v>39</v>
      </c>
      <c r="K64" s="5" t="s">
        <v>38</v>
      </c>
      <c r="L64" s="5" t="s">
        <v>39</v>
      </c>
      <c r="M64" s="5" t="s">
        <v>68</v>
      </c>
      <c r="N64" s="5" t="s">
        <v>39</v>
      </c>
      <c r="O64" s="5" t="s">
        <v>38</v>
      </c>
      <c r="P64" s="5" t="s">
        <v>39</v>
      </c>
    </row>
    <row r="65" spans="1:16" ht="23.25" customHeight="1">
      <c r="A65" s="301" t="s">
        <v>70</v>
      </c>
      <c r="B65" s="301"/>
      <c r="C65" s="234" t="s">
        <v>71</v>
      </c>
      <c r="D65" s="234"/>
      <c r="E65" s="18">
        <v>5690</v>
      </c>
      <c r="F65" s="21">
        <f>E65/$E$79*100</f>
        <v>5.876156642432254</v>
      </c>
      <c r="G65" s="117">
        <f>E65*2000</f>
        <v>11380000</v>
      </c>
      <c r="H65" s="21">
        <f>G65/$G$79*100</f>
        <v>1.636788563306681</v>
      </c>
      <c r="I65" s="18">
        <v>5452</v>
      </c>
      <c r="J65" s="21">
        <f>I65/$I$79*100</f>
        <v>5.621545821991257</v>
      </c>
      <c r="K65" s="117">
        <f>I65*2000</f>
        <v>10904000</v>
      </c>
      <c r="L65" s="118">
        <f>K65/$K$79*100</f>
        <v>1.5222495676791683</v>
      </c>
      <c r="M65" s="16">
        <f>I65-E65</f>
        <v>-238</v>
      </c>
      <c r="N65" s="21">
        <f>I65/E65*100-100</f>
        <v>-4.1827768014059785</v>
      </c>
      <c r="O65" s="227">
        <f>K65-G65</f>
        <v>-476000</v>
      </c>
      <c r="P65" s="21">
        <f>K65/G65*100-100</f>
        <v>-4.1827768014059785</v>
      </c>
    </row>
    <row r="66" spans="1:16" ht="23.25" customHeight="1">
      <c r="A66" s="301"/>
      <c r="B66" s="301"/>
      <c r="C66" s="234" t="s">
        <v>72</v>
      </c>
      <c r="D66" s="234"/>
      <c r="E66" s="18">
        <v>884</v>
      </c>
      <c r="F66" s="21">
        <f aca="true" t="shared" si="0" ref="F66:F79">E66/$E$79*100</f>
        <v>0.9129213483146067</v>
      </c>
      <c r="G66" s="117">
        <f>E66*2000</f>
        <v>1768000</v>
      </c>
      <c r="H66" s="21">
        <f aca="true" t="shared" si="1" ref="H66:H79">G66/$G$79*100</f>
        <v>0.25429193145221546</v>
      </c>
      <c r="I66" s="18">
        <v>907</v>
      </c>
      <c r="J66" s="21">
        <f aca="true" t="shared" si="2" ref="J66:J79">I66/$I$79*100</f>
        <v>0.9352058071434464</v>
      </c>
      <c r="K66" s="117">
        <f>I66*2000</f>
        <v>1814000</v>
      </c>
      <c r="L66" s="118">
        <f aca="true" t="shared" si="3" ref="L66:L79">K66/$K$79*100</f>
        <v>0.25324291230465984</v>
      </c>
      <c r="M66" s="16">
        <f aca="true" t="shared" si="4" ref="M66:M79">I66-E66</f>
        <v>23</v>
      </c>
      <c r="N66" s="21">
        <f aca="true" t="shared" si="5" ref="N66:N79">I66/E66*100-100</f>
        <v>2.6018099547511184</v>
      </c>
      <c r="O66" s="227">
        <f aca="true" t="shared" si="6" ref="O66:O79">K66-G66</f>
        <v>46000</v>
      </c>
      <c r="P66" s="21">
        <f aca="true" t="shared" si="7" ref="P66:P79">K66/G66*100-100</f>
        <v>2.6018099547511184</v>
      </c>
    </row>
    <row r="67" spans="1:16" ht="23.25" customHeight="1">
      <c r="A67" s="301"/>
      <c r="B67" s="301"/>
      <c r="C67" s="234" t="s">
        <v>73</v>
      </c>
      <c r="D67" s="234"/>
      <c r="E67" s="18">
        <v>1034</v>
      </c>
      <c r="F67" s="21">
        <f t="shared" si="0"/>
        <v>1.0678288169200265</v>
      </c>
      <c r="G67" s="117">
        <f>E67*2400</f>
        <v>2481600</v>
      </c>
      <c r="H67" s="21">
        <f t="shared" si="1"/>
        <v>0.35692921781211423</v>
      </c>
      <c r="I67" s="18">
        <v>1102</v>
      </c>
      <c r="J67" s="21">
        <f t="shared" si="2"/>
        <v>1.136269900189722</v>
      </c>
      <c r="K67" s="117">
        <f>I67*2400</f>
        <v>2644800</v>
      </c>
      <c r="L67" s="118">
        <f t="shared" si="3"/>
        <v>0.3692264908838834</v>
      </c>
      <c r="M67" s="16">
        <f t="shared" si="4"/>
        <v>68</v>
      </c>
      <c r="N67" s="21">
        <f t="shared" si="5"/>
        <v>6.576402321083165</v>
      </c>
      <c r="O67" s="227">
        <f t="shared" si="6"/>
        <v>163200</v>
      </c>
      <c r="P67" s="21">
        <f t="shared" si="7"/>
        <v>6.576402321083165</v>
      </c>
    </row>
    <row r="68" spans="1:16" ht="23.25" customHeight="1">
      <c r="A68" s="301"/>
      <c r="B68" s="301"/>
      <c r="C68" s="234" t="s">
        <v>74</v>
      </c>
      <c r="D68" s="234"/>
      <c r="E68" s="18">
        <v>140</v>
      </c>
      <c r="F68" s="21">
        <f t="shared" si="0"/>
        <v>0.14458030403172506</v>
      </c>
      <c r="G68" s="117">
        <f>E68*3700</f>
        <v>518000</v>
      </c>
      <c r="H68" s="21">
        <f t="shared" si="1"/>
        <v>0.07450408398882784</v>
      </c>
      <c r="I68" s="18">
        <v>138</v>
      </c>
      <c r="J68" s="21">
        <f t="shared" si="2"/>
        <v>0.1422915120019797</v>
      </c>
      <c r="K68" s="117">
        <f>I68*3700</f>
        <v>510600</v>
      </c>
      <c r="L68" s="118">
        <f t="shared" si="3"/>
        <v>0.07128215602136678</v>
      </c>
      <c r="M68" s="16">
        <f t="shared" si="4"/>
        <v>-2</v>
      </c>
      <c r="N68" s="21">
        <f t="shared" si="5"/>
        <v>-1.4285714285714164</v>
      </c>
      <c r="O68" s="227">
        <f t="shared" si="6"/>
        <v>-7400</v>
      </c>
      <c r="P68" s="21">
        <f t="shared" si="7"/>
        <v>-1.4285714285714164</v>
      </c>
    </row>
    <row r="69" spans="1:16" ht="23.25" customHeight="1">
      <c r="A69" s="302" t="s">
        <v>62</v>
      </c>
      <c r="B69" s="234" t="s">
        <v>75</v>
      </c>
      <c r="C69" s="234"/>
      <c r="D69" s="234"/>
      <c r="E69" s="18">
        <v>2084</v>
      </c>
      <c r="F69" s="21">
        <f t="shared" si="0"/>
        <v>2.152181097157964</v>
      </c>
      <c r="G69" s="117">
        <f>E69*3600</f>
        <v>7502400</v>
      </c>
      <c r="H69" s="21">
        <f t="shared" si="1"/>
        <v>1.0790722774474555</v>
      </c>
      <c r="I69" s="18">
        <v>2178</v>
      </c>
      <c r="J69" s="21">
        <f t="shared" si="2"/>
        <v>2.2457312546399404</v>
      </c>
      <c r="K69" s="117">
        <f>I69*3600</f>
        <v>7840800</v>
      </c>
      <c r="L69" s="118">
        <f t="shared" si="3"/>
        <v>1.0946124734279918</v>
      </c>
      <c r="M69" s="16">
        <f t="shared" si="4"/>
        <v>94</v>
      </c>
      <c r="N69" s="21">
        <f t="shared" si="5"/>
        <v>4.510556621880994</v>
      </c>
      <c r="O69" s="227">
        <f t="shared" si="6"/>
        <v>338400</v>
      </c>
      <c r="P69" s="21">
        <f t="shared" si="7"/>
        <v>4.510556621880994</v>
      </c>
    </row>
    <row r="70" spans="1:16" ht="23.25" customHeight="1">
      <c r="A70" s="302"/>
      <c r="B70" s="234" t="s">
        <v>60</v>
      </c>
      <c r="C70" s="234"/>
      <c r="D70" s="234"/>
      <c r="E70" s="18">
        <v>1</v>
      </c>
      <c r="F70" s="21">
        <f t="shared" si="0"/>
        <v>0.0010327164573694645</v>
      </c>
      <c r="G70" s="117">
        <v>4600</v>
      </c>
      <c r="H70" s="21">
        <f t="shared" si="1"/>
        <v>0.0006616192786652665</v>
      </c>
      <c r="I70" s="18">
        <v>1</v>
      </c>
      <c r="J70" s="21">
        <f t="shared" si="2"/>
        <v>0.001031097913057824</v>
      </c>
      <c r="K70" s="117">
        <v>4600</v>
      </c>
      <c r="L70" s="118">
        <f t="shared" si="3"/>
        <v>0.0006421815857780791</v>
      </c>
      <c r="M70" s="16">
        <f t="shared" si="4"/>
        <v>0</v>
      </c>
      <c r="N70" s="21">
        <f t="shared" si="5"/>
        <v>0</v>
      </c>
      <c r="O70" s="227">
        <f t="shared" si="6"/>
        <v>0</v>
      </c>
      <c r="P70" s="21">
        <f t="shared" si="7"/>
        <v>0</v>
      </c>
    </row>
    <row r="71" spans="1:16" ht="23.25" customHeight="1">
      <c r="A71" s="302"/>
      <c r="B71" s="302" t="s">
        <v>61</v>
      </c>
      <c r="C71" s="234" t="s">
        <v>63</v>
      </c>
      <c r="D71" s="5" t="s">
        <v>64</v>
      </c>
      <c r="E71" s="18">
        <v>1</v>
      </c>
      <c r="F71" s="21">
        <f t="shared" si="0"/>
        <v>0.0010327164573694645</v>
      </c>
      <c r="G71" s="117">
        <v>5500</v>
      </c>
      <c r="H71" s="21">
        <f t="shared" si="1"/>
        <v>0.0007910665288389056</v>
      </c>
      <c r="I71" s="18">
        <v>2</v>
      </c>
      <c r="J71" s="21">
        <f t="shared" si="2"/>
        <v>0.002062195826115648</v>
      </c>
      <c r="K71" s="117">
        <v>11000</v>
      </c>
      <c r="L71" s="118">
        <f t="shared" si="3"/>
        <v>0.0015356516181649718</v>
      </c>
      <c r="M71" s="16">
        <f t="shared" si="4"/>
        <v>1</v>
      </c>
      <c r="N71" s="21">
        <f t="shared" si="5"/>
        <v>100</v>
      </c>
      <c r="O71" s="227">
        <f t="shared" si="6"/>
        <v>5500</v>
      </c>
      <c r="P71" s="21">
        <f t="shared" si="7"/>
        <v>100</v>
      </c>
    </row>
    <row r="72" spans="1:16" ht="23.25" customHeight="1">
      <c r="A72" s="302"/>
      <c r="B72" s="302"/>
      <c r="C72" s="234"/>
      <c r="D72" s="5" t="s">
        <v>65</v>
      </c>
      <c r="E72" s="18">
        <v>55684</v>
      </c>
      <c r="F72" s="21">
        <f t="shared" si="0"/>
        <v>57.50578321216126</v>
      </c>
      <c r="G72" s="117">
        <v>530666400</v>
      </c>
      <c r="H72" s="21">
        <f>G72/$G$79*100</f>
        <v>76.32589582171605</v>
      </c>
      <c r="I72" s="18">
        <v>55875</v>
      </c>
      <c r="J72" s="21">
        <f t="shared" si="2"/>
        <v>57.61259589210591</v>
      </c>
      <c r="K72" s="117">
        <v>549377700</v>
      </c>
      <c r="L72" s="118">
        <f t="shared" si="3"/>
        <v>76.69570490806822</v>
      </c>
      <c r="M72" s="16">
        <f t="shared" si="4"/>
        <v>191</v>
      </c>
      <c r="N72" s="21">
        <f t="shared" si="5"/>
        <v>0.343006967890247</v>
      </c>
      <c r="O72" s="227">
        <f t="shared" si="6"/>
        <v>18711300</v>
      </c>
      <c r="P72" s="21">
        <f t="shared" si="7"/>
        <v>3.526000515578147</v>
      </c>
    </row>
    <row r="73" spans="1:16" ht="23.25" customHeight="1">
      <c r="A73" s="302"/>
      <c r="B73" s="302"/>
      <c r="C73" s="234" t="s">
        <v>66</v>
      </c>
      <c r="D73" s="5" t="s">
        <v>64</v>
      </c>
      <c r="E73" s="18">
        <v>369</v>
      </c>
      <c r="F73" s="21">
        <f t="shared" si="0"/>
        <v>0.3810723727693325</v>
      </c>
      <c r="G73" s="117">
        <v>1327100</v>
      </c>
      <c r="H73" s="21">
        <f t="shared" si="1"/>
        <v>0.1908771618949294</v>
      </c>
      <c r="I73" s="18">
        <v>375</v>
      </c>
      <c r="J73" s="21">
        <f t="shared" si="2"/>
        <v>0.386661717396684</v>
      </c>
      <c r="K73" s="117">
        <v>1372500</v>
      </c>
      <c r="L73" s="118">
        <f t="shared" si="3"/>
        <v>0.19160744053922033</v>
      </c>
      <c r="M73" s="16">
        <f t="shared" si="4"/>
        <v>6</v>
      </c>
      <c r="N73" s="21">
        <f t="shared" si="5"/>
        <v>1.626016260162615</v>
      </c>
      <c r="O73" s="227">
        <f t="shared" si="6"/>
        <v>45400</v>
      </c>
      <c r="P73" s="21">
        <f t="shared" si="7"/>
        <v>3.42099314294326</v>
      </c>
    </row>
    <row r="74" spans="1:16" ht="23.25" customHeight="1">
      <c r="A74" s="302"/>
      <c r="B74" s="302"/>
      <c r="C74" s="234"/>
      <c r="D74" s="5" t="s">
        <v>65</v>
      </c>
      <c r="E74" s="18">
        <v>20642</v>
      </c>
      <c r="F74" s="21">
        <f t="shared" si="0"/>
        <v>21.31733311302049</v>
      </c>
      <c r="G74" s="117">
        <v>102133000</v>
      </c>
      <c r="H74" s="21">
        <f t="shared" si="1"/>
        <v>14.689817779982537</v>
      </c>
      <c r="I74" s="18">
        <v>20734</v>
      </c>
      <c r="J74" s="21">
        <f t="shared" si="2"/>
        <v>21.37878412934092</v>
      </c>
      <c r="K74" s="117">
        <v>103826000</v>
      </c>
      <c r="L74" s="118">
        <f t="shared" si="3"/>
        <v>14.494596809781488</v>
      </c>
      <c r="M74" s="16">
        <f t="shared" si="4"/>
        <v>92</v>
      </c>
      <c r="N74" s="21">
        <f t="shared" si="5"/>
        <v>0.4456932467784043</v>
      </c>
      <c r="O74" s="227">
        <f t="shared" si="6"/>
        <v>1693000</v>
      </c>
      <c r="P74" s="21">
        <f t="shared" si="7"/>
        <v>1.6576424857783536</v>
      </c>
    </row>
    <row r="75" spans="1:16" ht="23.25" customHeight="1">
      <c r="A75" s="300" t="s">
        <v>76</v>
      </c>
      <c r="B75" s="300"/>
      <c r="C75" s="234" t="s">
        <v>77</v>
      </c>
      <c r="D75" s="234"/>
      <c r="E75" s="18">
        <v>6015</v>
      </c>
      <c r="F75" s="21">
        <f t="shared" si="0"/>
        <v>6.2117894910773295</v>
      </c>
      <c r="G75" s="117">
        <f>E75*2000</f>
        <v>12030000</v>
      </c>
      <c r="H75" s="21">
        <f t="shared" si="1"/>
        <v>1.7302782439876425</v>
      </c>
      <c r="I75" s="18">
        <v>5754</v>
      </c>
      <c r="J75" s="21">
        <f t="shared" si="2"/>
        <v>5.932937391734719</v>
      </c>
      <c r="K75" s="117">
        <f>I75*2000</f>
        <v>11508000</v>
      </c>
      <c r="L75" s="118">
        <f t="shared" si="3"/>
        <v>1.6065708019856813</v>
      </c>
      <c r="M75" s="16">
        <f t="shared" si="4"/>
        <v>-261</v>
      </c>
      <c r="N75" s="21">
        <f t="shared" si="5"/>
        <v>-4.339152119700756</v>
      </c>
      <c r="O75" s="227">
        <f t="shared" si="6"/>
        <v>-522000</v>
      </c>
      <c r="P75" s="21">
        <f t="shared" si="7"/>
        <v>-4.339152119700756</v>
      </c>
    </row>
    <row r="76" spans="1:16" ht="23.25" customHeight="1">
      <c r="A76" s="300"/>
      <c r="B76" s="300"/>
      <c r="C76" s="234" t="s">
        <v>78</v>
      </c>
      <c r="D76" s="234"/>
      <c r="E76" s="18">
        <v>1295</v>
      </c>
      <c r="F76" s="21">
        <f t="shared" si="0"/>
        <v>1.3373678122934567</v>
      </c>
      <c r="G76" s="117">
        <f>E76*5900</f>
        <v>7640500</v>
      </c>
      <c r="H76" s="21">
        <f t="shared" si="1"/>
        <v>1.0989352388352107</v>
      </c>
      <c r="I76" s="18">
        <v>1337</v>
      </c>
      <c r="J76" s="21">
        <f t="shared" si="2"/>
        <v>1.3785779097583106</v>
      </c>
      <c r="K76" s="117">
        <f>I76*5900</f>
        <v>7888300</v>
      </c>
      <c r="L76" s="118">
        <f t="shared" si="3"/>
        <v>1.1012436963246133</v>
      </c>
      <c r="M76" s="16">
        <f t="shared" si="4"/>
        <v>42</v>
      </c>
      <c r="N76" s="21">
        <f t="shared" si="5"/>
        <v>3.243243243243228</v>
      </c>
      <c r="O76" s="227">
        <f t="shared" si="6"/>
        <v>247800</v>
      </c>
      <c r="P76" s="21">
        <f t="shared" si="7"/>
        <v>3.243243243243228</v>
      </c>
    </row>
    <row r="77" spans="1:16" ht="23.25" customHeight="1">
      <c r="A77" s="234" t="s">
        <v>79</v>
      </c>
      <c r="B77" s="234"/>
      <c r="C77" s="234"/>
      <c r="D77" s="234"/>
      <c r="E77" s="18">
        <v>68</v>
      </c>
      <c r="F77" s="21">
        <f t="shared" si="0"/>
        <v>0.0702247191011236</v>
      </c>
      <c r="G77" s="117">
        <f>E77*3600</f>
        <v>244800</v>
      </c>
      <c r="H77" s="21">
        <f t="shared" si="1"/>
        <v>0.03520965204722984</v>
      </c>
      <c r="I77" s="18">
        <v>70</v>
      </c>
      <c r="J77" s="21">
        <f t="shared" si="2"/>
        <v>0.07217685391404767</v>
      </c>
      <c r="K77" s="117">
        <f>I77*3600</f>
        <v>252000</v>
      </c>
      <c r="L77" s="118">
        <f t="shared" si="3"/>
        <v>0.0351803825252339</v>
      </c>
      <c r="M77" s="16">
        <f t="shared" si="4"/>
        <v>2</v>
      </c>
      <c r="N77" s="21">
        <f t="shared" si="5"/>
        <v>2.941176470588232</v>
      </c>
      <c r="O77" s="227">
        <f t="shared" si="6"/>
        <v>7200</v>
      </c>
      <c r="P77" s="21">
        <f t="shared" si="7"/>
        <v>2.941176470588232</v>
      </c>
    </row>
    <row r="78" spans="1:16" ht="23.25" customHeight="1">
      <c r="A78" s="234" t="s">
        <v>80</v>
      </c>
      <c r="B78" s="234"/>
      <c r="C78" s="234"/>
      <c r="D78" s="234"/>
      <c r="E78" s="18">
        <v>2925</v>
      </c>
      <c r="F78" s="21">
        <f t="shared" si="0"/>
        <v>3.0206956378056837</v>
      </c>
      <c r="G78" s="117">
        <v>17562000</v>
      </c>
      <c r="H78" s="21">
        <f t="shared" si="1"/>
        <v>2.525947341721611</v>
      </c>
      <c r="I78" s="18">
        <v>3059</v>
      </c>
      <c r="J78" s="21">
        <f t="shared" si="2"/>
        <v>3.1541285160438837</v>
      </c>
      <c r="K78" s="117">
        <f>I78*6000</f>
        <v>18354000</v>
      </c>
      <c r="L78" s="118">
        <f t="shared" si="3"/>
        <v>2.5623045272545353</v>
      </c>
      <c r="M78" s="16">
        <f t="shared" si="4"/>
        <v>134</v>
      </c>
      <c r="N78" s="21">
        <f t="shared" si="5"/>
        <v>4.581196581196579</v>
      </c>
      <c r="O78" s="227">
        <f t="shared" si="6"/>
        <v>792000</v>
      </c>
      <c r="P78" s="21">
        <f t="shared" si="7"/>
        <v>4.509736932012316</v>
      </c>
    </row>
    <row r="79" spans="1:16" ht="23.25" customHeight="1">
      <c r="A79" s="234" t="s">
        <v>44</v>
      </c>
      <c r="B79" s="234"/>
      <c r="C79" s="234"/>
      <c r="D79" s="234"/>
      <c r="E79" s="18">
        <f>SUM(E65:E78)</f>
        <v>96832</v>
      </c>
      <c r="F79" s="21">
        <f t="shared" si="0"/>
        <v>100</v>
      </c>
      <c r="G79" s="117">
        <f>SUM(G65:G78)</f>
        <v>695263900</v>
      </c>
      <c r="H79" s="21">
        <f t="shared" si="1"/>
        <v>100</v>
      </c>
      <c r="I79" s="18">
        <f>SUM(I65:I78)</f>
        <v>96984</v>
      </c>
      <c r="J79" s="21">
        <f t="shared" si="2"/>
        <v>100</v>
      </c>
      <c r="K79" s="117">
        <f>SUM(K65:K78)</f>
        <v>716308300</v>
      </c>
      <c r="L79" s="118">
        <f t="shared" si="3"/>
        <v>100</v>
      </c>
      <c r="M79" s="16">
        <f t="shared" si="4"/>
        <v>152</v>
      </c>
      <c r="N79" s="21">
        <f t="shared" si="5"/>
        <v>0.15697290152016308</v>
      </c>
      <c r="O79" s="227">
        <f t="shared" si="6"/>
        <v>21044400</v>
      </c>
      <c r="P79" s="21">
        <f t="shared" si="7"/>
        <v>3.026821901726805</v>
      </c>
    </row>
    <row r="80" spans="2:4" ht="23.25" customHeight="1">
      <c r="B80" s="3"/>
      <c r="C80" s="6"/>
      <c r="D80" s="6"/>
    </row>
    <row r="81" spans="1:9" ht="23.25" customHeight="1">
      <c r="A81" s="1" t="s">
        <v>289</v>
      </c>
      <c r="I81" s="2" t="s">
        <v>177</v>
      </c>
    </row>
    <row r="82" spans="3:24" ht="23.25" customHeight="1">
      <c r="C82" s="242" t="s">
        <v>18</v>
      </c>
      <c r="D82" s="241" t="s">
        <v>19</v>
      </c>
      <c r="E82" s="244"/>
      <c r="F82" s="241" t="s">
        <v>21</v>
      </c>
      <c r="G82" s="244"/>
      <c r="H82" s="228" t="s">
        <v>119</v>
      </c>
      <c r="I82" s="230"/>
      <c r="R82" s="242" t="s">
        <v>18</v>
      </c>
      <c r="S82" s="241" t="s">
        <v>19</v>
      </c>
      <c r="T82" s="244"/>
      <c r="U82" s="241" t="s">
        <v>21</v>
      </c>
      <c r="V82" s="244"/>
      <c r="W82" s="228" t="s">
        <v>119</v>
      </c>
      <c r="X82" s="230"/>
    </row>
    <row r="83" spans="3:24" ht="23.25" customHeight="1">
      <c r="C83" s="243"/>
      <c r="D83" s="43"/>
      <c r="E83" s="5" t="s">
        <v>112</v>
      </c>
      <c r="F83" s="43"/>
      <c r="G83" s="5" t="s">
        <v>113</v>
      </c>
      <c r="H83" s="5" t="s">
        <v>120</v>
      </c>
      <c r="I83" s="5" t="s">
        <v>121</v>
      </c>
      <c r="R83" s="243"/>
      <c r="S83" s="43"/>
      <c r="T83" s="5" t="s">
        <v>112</v>
      </c>
      <c r="U83" s="43"/>
      <c r="V83" s="5" t="s">
        <v>113</v>
      </c>
      <c r="W83" s="5" t="s">
        <v>120</v>
      </c>
      <c r="X83" s="5" t="s">
        <v>78</v>
      </c>
    </row>
    <row r="84" spans="3:24" ht="23.25" customHeight="1">
      <c r="C84" s="14" t="s">
        <v>5</v>
      </c>
      <c r="D84" s="114">
        <v>873</v>
      </c>
      <c r="E84" s="38">
        <f>D84-S84</f>
        <v>8</v>
      </c>
      <c r="F84" s="38">
        <v>6842</v>
      </c>
      <c r="G84" s="40">
        <f>F84-U84</f>
        <v>235</v>
      </c>
      <c r="H84" s="114">
        <v>640</v>
      </c>
      <c r="I84" s="38">
        <f>+D84-H84</f>
        <v>233</v>
      </c>
      <c r="R84" s="14" t="s">
        <v>131</v>
      </c>
      <c r="S84" s="114">
        <v>865</v>
      </c>
      <c r="T84" s="46">
        <v>22</v>
      </c>
      <c r="U84" s="38">
        <v>6607</v>
      </c>
      <c r="V84" s="46">
        <v>504</v>
      </c>
      <c r="W84" s="114">
        <v>633</v>
      </c>
      <c r="X84" s="46">
        <f>+S84-W84</f>
        <v>232</v>
      </c>
    </row>
    <row r="85" spans="3:9" ht="23.25" customHeight="1">
      <c r="C85" s="14" t="s">
        <v>16</v>
      </c>
      <c r="D85" s="114">
        <v>872</v>
      </c>
      <c r="E85" s="40">
        <f>D85-D84</f>
        <v>-1</v>
      </c>
      <c r="F85" s="38">
        <v>7015</v>
      </c>
      <c r="G85" s="40">
        <f>F85-F84</f>
        <v>173</v>
      </c>
      <c r="H85" s="114">
        <v>636</v>
      </c>
      <c r="I85" s="38">
        <f>+D85-H85</f>
        <v>236</v>
      </c>
    </row>
    <row r="86" spans="3:9" ht="23.25" customHeight="1">
      <c r="C86" s="14" t="s">
        <v>7</v>
      </c>
      <c r="D86" s="94">
        <v>855</v>
      </c>
      <c r="E86" s="51">
        <f>D86-D85</f>
        <v>-17</v>
      </c>
      <c r="F86" s="96">
        <v>7160</v>
      </c>
      <c r="G86" s="51">
        <f>F86-F85</f>
        <v>145</v>
      </c>
      <c r="H86" s="94">
        <v>626</v>
      </c>
      <c r="I86" s="38">
        <f>+D86-H86</f>
        <v>229</v>
      </c>
    </row>
    <row r="87" spans="3:9" ht="23.25" customHeight="1">
      <c r="C87" s="14" t="s">
        <v>17</v>
      </c>
      <c r="D87" s="52">
        <v>882</v>
      </c>
      <c r="E87" s="51">
        <f>D87-D86</f>
        <v>27</v>
      </c>
      <c r="F87" s="46">
        <v>7663</v>
      </c>
      <c r="G87" s="51">
        <f>F87-F86</f>
        <v>503</v>
      </c>
      <c r="H87" s="52">
        <v>644</v>
      </c>
      <c r="I87" s="52">
        <v>238</v>
      </c>
    </row>
    <row r="88" spans="3:9" ht="23.25" customHeight="1">
      <c r="C88" s="14" t="s">
        <v>9</v>
      </c>
      <c r="D88" s="52">
        <v>875</v>
      </c>
      <c r="E88" s="51">
        <f>D88-D87</f>
        <v>-7</v>
      </c>
      <c r="F88" s="46">
        <v>7844</v>
      </c>
      <c r="G88" s="51">
        <f>F88-F87</f>
        <v>181</v>
      </c>
      <c r="H88" s="52">
        <v>638</v>
      </c>
      <c r="I88" s="52">
        <v>237</v>
      </c>
    </row>
    <row r="89" spans="3:10" ht="23.25" customHeight="1">
      <c r="C89" s="54"/>
      <c r="D89" s="54"/>
      <c r="E89" s="54"/>
      <c r="F89" s="54"/>
      <c r="G89" s="54"/>
      <c r="H89" s="54"/>
      <c r="I89" s="54"/>
      <c r="J89" s="54"/>
    </row>
    <row r="90" spans="1:14" ht="23.25" customHeight="1" thickBot="1">
      <c r="A90" s="1" t="s">
        <v>290</v>
      </c>
      <c r="C90" s="54"/>
      <c r="D90" s="54"/>
      <c r="E90" s="54"/>
      <c r="F90" s="54"/>
      <c r="G90" s="54"/>
      <c r="H90" s="54"/>
      <c r="I90" s="54"/>
      <c r="J90" s="54"/>
      <c r="N90" s="2" t="s">
        <v>178</v>
      </c>
    </row>
    <row r="91" spans="1:14" ht="23.25" customHeight="1">
      <c r="A91" s="254" t="s">
        <v>18</v>
      </c>
      <c r="B91" s="255"/>
      <c r="C91" s="255"/>
      <c r="D91" s="256"/>
      <c r="E91" s="245" t="s">
        <v>5</v>
      </c>
      <c r="F91" s="246"/>
      <c r="G91" s="245" t="s">
        <v>6</v>
      </c>
      <c r="H91" s="246"/>
      <c r="I91" s="245" t="s">
        <v>82</v>
      </c>
      <c r="J91" s="246"/>
      <c r="K91" s="245" t="s">
        <v>179</v>
      </c>
      <c r="L91" s="246"/>
      <c r="M91" s="245" t="s">
        <v>180</v>
      </c>
      <c r="N91" s="246"/>
    </row>
    <row r="92" spans="1:14" ht="23.25" customHeight="1">
      <c r="A92" s="257" t="s">
        <v>1</v>
      </c>
      <c r="B92" s="258"/>
      <c r="C92" s="258"/>
      <c r="D92" s="259"/>
      <c r="E92" s="249" t="s">
        <v>68</v>
      </c>
      <c r="F92" s="247" t="s">
        <v>38</v>
      </c>
      <c r="G92" s="249" t="s">
        <v>68</v>
      </c>
      <c r="H92" s="247" t="s">
        <v>38</v>
      </c>
      <c r="I92" s="249" t="s">
        <v>68</v>
      </c>
      <c r="J92" s="247" t="s">
        <v>38</v>
      </c>
      <c r="K92" s="249" t="s">
        <v>68</v>
      </c>
      <c r="L92" s="247" t="s">
        <v>38</v>
      </c>
      <c r="M92" s="249" t="s">
        <v>68</v>
      </c>
      <c r="N92" s="247" t="s">
        <v>38</v>
      </c>
    </row>
    <row r="93" spans="1:14" ht="23.25" customHeight="1" thickBot="1">
      <c r="A93" s="119" t="s">
        <v>81</v>
      </c>
      <c r="B93" s="120"/>
      <c r="C93" s="120"/>
      <c r="D93" s="121"/>
      <c r="E93" s="250"/>
      <c r="F93" s="248"/>
      <c r="G93" s="250"/>
      <c r="H93" s="248"/>
      <c r="I93" s="250"/>
      <c r="J93" s="248"/>
      <c r="K93" s="250"/>
      <c r="L93" s="248"/>
      <c r="M93" s="250"/>
      <c r="N93" s="248"/>
    </row>
    <row r="94" spans="1:14" ht="23.25" customHeight="1" thickTop="1">
      <c r="A94" s="294" t="s">
        <v>62</v>
      </c>
      <c r="B94" s="279" t="s">
        <v>60</v>
      </c>
      <c r="C94" s="279"/>
      <c r="D94" s="280"/>
      <c r="E94" s="122" t="s">
        <v>167</v>
      </c>
      <c r="F94" s="123" t="s">
        <v>167</v>
      </c>
      <c r="G94" s="124">
        <v>0</v>
      </c>
      <c r="H94" s="125">
        <v>0</v>
      </c>
      <c r="I94" s="124">
        <v>0</v>
      </c>
      <c r="J94" s="125">
        <v>0</v>
      </c>
      <c r="K94" s="124">
        <v>0</v>
      </c>
      <c r="L94" s="125">
        <v>0</v>
      </c>
      <c r="M94" s="124">
        <v>0</v>
      </c>
      <c r="N94" s="125">
        <v>0</v>
      </c>
    </row>
    <row r="95" spans="1:14" ht="23.25" customHeight="1">
      <c r="A95" s="295"/>
      <c r="B95" s="297" t="s">
        <v>61</v>
      </c>
      <c r="C95" s="274" t="s">
        <v>63</v>
      </c>
      <c r="D95" s="126" t="s">
        <v>64</v>
      </c>
      <c r="E95" s="127" t="s">
        <v>167</v>
      </c>
      <c r="F95" s="128" t="s">
        <v>167</v>
      </c>
      <c r="G95" s="129">
        <v>0</v>
      </c>
      <c r="H95" s="130">
        <v>0</v>
      </c>
      <c r="I95" s="129">
        <v>0</v>
      </c>
      <c r="J95" s="130">
        <v>0</v>
      </c>
      <c r="K95" s="129">
        <v>0</v>
      </c>
      <c r="L95" s="130">
        <v>0</v>
      </c>
      <c r="M95" s="129">
        <v>0</v>
      </c>
      <c r="N95" s="130">
        <v>0</v>
      </c>
    </row>
    <row r="96" spans="1:14" ht="23.25" customHeight="1">
      <c r="A96" s="295"/>
      <c r="B96" s="297"/>
      <c r="C96" s="274"/>
      <c r="D96" s="126" t="s">
        <v>65</v>
      </c>
      <c r="E96" s="127" t="s">
        <v>167</v>
      </c>
      <c r="F96" s="128" t="s">
        <v>166</v>
      </c>
      <c r="G96" s="129">
        <v>124</v>
      </c>
      <c r="H96" s="130">
        <v>1762</v>
      </c>
      <c r="I96" s="129">
        <v>619</v>
      </c>
      <c r="J96" s="130">
        <v>9129</v>
      </c>
      <c r="K96" s="129">
        <v>973</v>
      </c>
      <c r="L96" s="130">
        <v>14342</v>
      </c>
      <c r="M96" s="129">
        <v>2135</v>
      </c>
      <c r="N96" s="130">
        <v>43607</v>
      </c>
    </row>
    <row r="97" spans="1:14" ht="23.25" customHeight="1">
      <c r="A97" s="295"/>
      <c r="B97" s="297"/>
      <c r="C97" s="274" t="s">
        <v>66</v>
      </c>
      <c r="D97" s="126" t="s">
        <v>64</v>
      </c>
      <c r="E97" s="127" t="s">
        <v>167</v>
      </c>
      <c r="F97" s="128" t="s">
        <v>167</v>
      </c>
      <c r="G97" s="129">
        <v>22</v>
      </c>
      <c r="H97" s="130">
        <v>469</v>
      </c>
      <c r="I97" s="129">
        <v>29</v>
      </c>
      <c r="J97" s="130">
        <v>637</v>
      </c>
      <c r="K97" s="129">
        <v>34</v>
      </c>
      <c r="L97" s="130">
        <v>653</v>
      </c>
      <c r="M97" s="129">
        <v>28</v>
      </c>
      <c r="N97" s="130">
        <v>578</v>
      </c>
    </row>
    <row r="98" spans="1:14" ht="23.25" customHeight="1" thickBot="1">
      <c r="A98" s="296"/>
      <c r="B98" s="298"/>
      <c r="C98" s="299"/>
      <c r="D98" s="131" t="s">
        <v>65</v>
      </c>
      <c r="E98" s="127" t="s">
        <v>167</v>
      </c>
      <c r="F98" s="128" t="s">
        <v>167</v>
      </c>
      <c r="G98" s="129">
        <v>239</v>
      </c>
      <c r="H98" s="130">
        <v>4793</v>
      </c>
      <c r="I98" s="129">
        <v>1050</v>
      </c>
      <c r="J98" s="130">
        <v>21130</v>
      </c>
      <c r="K98" s="129">
        <v>1147</v>
      </c>
      <c r="L98" s="130">
        <v>23085</v>
      </c>
      <c r="M98" s="129">
        <v>1095</v>
      </c>
      <c r="N98" s="130">
        <v>22395</v>
      </c>
    </row>
    <row r="99" spans="1:14" ht="23.25" customHeight="1" thickBot="1" thickTop="1">
      <c r="A99" s="251" t="s">
        <v>44</v>
      </c>
      <c r="B99" s="252"/>
      <c r="C99" s="252"/>
      <c r="D99" s="253"/>
      <c r="E99" s="132" t="s">
        <v>167</v>
      </c>
      <c r="F99" s="133" t="s">
        <v>181</v>
      </c>
      <c r="G99" s="134">
        <f aca="true" t="shared" si="8" ref="G99:N99">SUM(G94:G98)</f>
        <v>385</v>
      </c>
      <c r="H99" s="135">
        <f t="shared" si="8"/>
        <v>7024</v>
      </c>
      <c r="I99" s="134">
        <f t="shared" si="8"/>
        <v>1698</v>
      </c>
      <c r="J99" s="135">
        <f t="shared" si="8"/>
        <v>30896</v>
      </c>
      <c r="K99" s="134">
        <f t="shared" si="8"/>
        <v>2154</v>
      </c>
      <c r="L99" s="135">
        <f t="shared" si="8"/>
        <v>38080</v>
      </c>
      <c r="M99" s="134">
        <f t="shared" si="8"/>
        <v>3258</v>
      </c>
      <c r="N99" s="135">
        <f t="shared" si="8"/>
        <v>66580</v>
      </c>
    </row>
    <row r="101" spans="1:14" ht="23.25" customHeight="1" thickBot="1">
      <c r="A101" s="1" t="s">
        <v>291</v>
      </c>
      <c r="N101" s="4" t="s">
        <v>178</v>
      </c>
    </row>
    <row r="102" spans="1:14" ht="23.25" customHeight="1">
      <c r="A102" s="254" t="s">
        <v>18</v>
      </c>
      <c r="B102" s="255"/>
      <c r="C102" s="255"/>
      <c r="D102" s="256"/>
      <c r="E102" s="245" t="s">
        <v>5</v>
      </c>
      <c r="F102" s="246"/>
      <c r="G102" s="245" t="s">
        <v>6</v>
      </c>
      <c r="H102" s="246"/>
      <c r="I102" s="245" t="s">
        <v>82</v>
      </c>
      <c r="J102" s="246"/>
      <c r="K102" s="245" t="s">
        <v>179</v>
      </c>
      <c r="L102" s="246"/>
      <c r="M102" s="245" t="s">
        <v>182</v>
      </c>
      <c r="N102" s="246"/>
    </row>
    <row r="103" spans="1:14" ht="23.25" customHeight="1">
      <c r="A103" s="257" t="s">
        <v>1</v>
      </c>
      <c r="B103" s="258"/>
      <c r="C103" s="258"/>
      <c r="D103" s="259"/>
      <c r="E103" s="249" t="s">
        <v>68</v>
      </c>
      <c r="F103" s="247" t="s">
        <v>38</v>
      </c>
      <c r="G103" s="249" t="s">
        <v>68</v>
      </c>
      <c r="H103" s="247" t="s">
        <v>38</v>
      </c>
      <c r="I103" s="249" t="s">
        <v>68</v>
      </c>
      <c r="J103" s="247" t="s">
        <v>38</v>
      </c>
      <c r="K103" s="249" t="s">
        <v>68</v>
      </c>
      <c r="L103" s="247" t="s">
        <v>38</v>
      </c>
      <c r="M103" s="249" t="s">
        <v>68</v>
      </c>
      <c r="N103" s="247" t="s">
        <v>38</v>
      </c>
    </row>
    <row r="104" spans="1:14" ht="23.25" customHeight="1" thickBot="1">
      <c r="A104" s="119" t="s">
        <v>81</v>
      </c>
      <c r="B104" s="120"/>
      <c r="C104" s="120"/>
      <c r="D104" s="121"/>
      <c r="E104" s="250"/>
      <c r="F104" s="248"/>
      <c r="G104" s="250"/>
      <c r="H104" s="248"/>
      <c r="I104" s="250"/>
      <c r="J104" s="248"/>
      <c r="K104" s="250"/>
      <c r="L104" s="248"/>
      <c r="M104" s="250"/>
      <c r="N104" s="248"/>
    </row>
    <row r="105" spans="1:14" ht="23.25" customHeight="1" thickTop="1">
      <c r="A105" s="260" t="s">
        <v>70</v>
      </c>
      <c r="B105" s="261"/>
      <c r="C105" s="289" t="s">
        <v>83</v>
      </c>
      <c r="D105" s="290"/>
      <c r="E105" s="136">
        <v>6829</v>
      </c>
      <c r="F105" s="137">
        <f>E105*2000</f>
        <v>13658000</v>
      </c>
      <c r="G105" s="136">
        <v>6416</v>
      </c>
      <c r="H105" s="137">
        <f>G105*2000</f>
        <v>12832000</v>
      </c>
      <c r="I105" s="136">
        <v>6004</v>
      </c>
      <c r="J105" s="137">
        <f>I105*2000</f>
        <v>12008000</v>
      </c>
      <c r="K105" s="136">
        <v>5690</v>
      </c>
      <c r="L105" s="137">
        <f>K105*2000</f>
        <v>11380000</v>
      </c>
      <c r="M105" s="136">
        <v>5452</v>
      </c>
      <c r="N105" s="137">
        <f>M105*2000</f>
        <v>10904000</v>
      </c>
    </row>
    <row r="106" spans="1:14" ht="23.25" customHeight="1">
      <c r="A106" s="262"/>
      <c r="B106" s="263"/>
      <c r="C106" s="274" t="s">
        <v>84</v>
      </c>
      <c r="D106" s="291"/>
      <c r="E106" s="129">
        <v>922</v>
      </c>
      <c r="F106" s="138">
        <f>E106*2000</f>
        <v>1844000</v>
      </c>
      <c r="G106" s="129">
        <v>909</v>
      </c>
      <c r="H106" s="138">
        <f>G106*2000</f>
        <v>1818000</v>
      </c>
      <c r="I106" s="129">
        <v>887</v>
      </c>
      <c r="J106" s="138">
        <f>I106*2000</f>
        <v>1774000</v>
      </c>
      <c r="K106" s="129">
        <v>884</v>
      </c>
      <c r="L106" s="138">
        <f>K106*2000</f>
        <v>1768000</v>
      </c>
      <c r="M106" s="129">
        <v>907</v>
      </c>
      <c r="N106" s="138">
        <f>M106*2000</f>
        <v>1814000</v>
      </c>
    </row>
    <row r="107" spans="1:14" ht="23.25" customHeight="1">
      <c r="A107" s="262"/>
      <c r="B107" s="263"/>
      <c r="C107" s="274" t="s">
        <v>85</v>
      </c>
      <c r="D107" s="291"/>
      <c r="E107" s="129">
        <v>921</v>
      </c>
      <c r="F107" s="138">
        <f>E107*2400</f>
        <v>2210400</v>
      </c>
      <c r="G107" s="129">
        <v>966</v>
      </c>
      <c r="H107" s="138">
        <f>G107*2400</f>
        <v>2318400</v>
      </c>
      <c r="I107" s="129">
        <v>1014</v>
      </c>
      <c r="J107" s="138">
        <f>I107*2400</f>
        <v>2433600</v>
      </c>
      <c r="K107" s="129">
        <v>1034</v>
      </c>
      <c r="L107" s="138">
        <f>K107*2400</f>
        <v>2481600</v>
      </c>
      <c r="M107" s="129">
        <v>1102</v>
      </c>
      <c r="N107" s="138">
        <f>M107*2400</f>
        <v>2644800</v>
      </c>
    </row>
    <row r="108" spans="1:14" ht="23.25" customHeight="1">
      <c r="A108" s="262"/>
      <c r="B108" s="263"/>
      <c r="C108" s="274" t="s">
        <v>86</v>
      </c>
      <c r="D108" s="291"/>
      <c r="E108" s="129">
        <v>138</v>
      </c>
      <c r="F108" s="138">
        <f>E108*3700</f>
        <v>510600</v>
      </c>
      <c r="G108" s="129">
        <v>137</v>
      </c>
      <c r="H108" s="138">
        <f>G108*3700</f>
        <v>506900</v>
      </c>
      <c r="I108" s="129">
        <v>129</v>
      </c>
      <c r="J108" s="138">
        <f>I108*3700</f>
        <v>477300</v>
      </c>
      <c r="K108" s="129">
        <v>140</v>
      </c>
      <c r="L108" s="138">
        <f>K108*3700</f>
        <v>518000</v>
      </c>
      <c r="M108" s="129">
        <v>138</v>
      </c>
      <c r="N108" s="138">
        <f>M108*3700</f>
        <v>510600</v>
      </c>
    </row>
    <row r="109" spans="1:14" ht="23.25" customHeight="1" thickBot="1">
      <c r="A109" s="264"/>
      <c r="B109" s="265"/>
      <c r="C109" s="266" t="s">
        <v>55</v>
      </c>
      <c r="D109" s="267"/>
      <c r="E109" s="134">
        <f aca="true" t="shared" si="9" ref="E109:N109">SUM(E105:E108)</f>
        <v>8810</v>
      </c>
      <c r="F109" s="139">
        <f t="shared" si="9"/>
        <v>18223000</v>
      </c>
      <c r="G109" s="134">
        <f t="shared" si="9"/>
        <v>8428</v>
      </c>
      <c r="H109" s="139">
        <f t="shared" si="9"/>
        <v>17475300</v>
      </c>
      <c r="I109" s="134">
        <f t="shared" si="9"/>
        <v>8034</v>
      </c>
      <c r="J109" s="139">
        <f t="shared" si="9"/>
        <v>16692900</v>
      </c>
      <c r="K109" s="134">
        <f t="shared" si="9"/>
        <v>7748</v>
      </c>
      <c r="L109" s="139">
        <f t="shared" si="9"/>
        <v>16147600</v>
      </c>
      <c r="M109" s="134">
        <f t="shared" si="9"/>
        <v>7599</v>
      </c>
      <c r="N109" s="139">
        <f t="shared" si="9"/>
        <v>15873400</v>
      </c>
    </row>
    <row r="110" spans="1:14" ht="23.25" customHeight="1">
      <c r="A110" s="271" t="s">
        <v>62</v>
      </c>
      <c r="B110" s="292" t="s">
        <v>75</v>
      </c>
      <c r="C110" s="292"/>
      <c r="D110" s="293"/>
      <c r="E110" s="140">
        <v>1990</v>
      </c>
      <c r="F110" s="141">
        <f>E110*3600</f>
        <v>7164000</v>
      </c>
      <c r="G110" s="140">
        <v>2015</v>
      </c>
      <c r="H110" s="141">
        <f>G110*3600</f>
        <v>7254000</v>
      </c>
      <c r="I110" s="140">
        <v>2010</v>
      </c>
      <c r="J110" s="141">
        <f>I110*3600</f>
        <v>7236000</v>
      </c>
      <c r="K110" s="140">
        <v>2084</v>
      </c>
      <c r="L110" s="141">
        <f>K110*3600</f>
        <v>7502400</v>
      </c>
      <c r="M110" s="140">
        <v>2178</v>
      </c>
      <c r="N110" s="141">
        <f>M110*3600</f>
        <v>7840800</v>
      </c>
    </row>
    <row r="111" spans="1:14" ht="23.25" customHeight="1">
      <c r="A111" s="272"/>
      <c r="B111" s="274" t="s">
        <v>60</v>
      </c>
      <c r="C111" s="274"/>
      <c r="D111" s="291"/>
      <c r="E111" s="129">
        <v>1</v>
      </c>
      <c r="F111" s="138">
        <v>4600</v>
      </c>
      <c r="G111" s="129">
        <v>1</v>
      </c>
      <c r="H111" s="138">
        <v>4600</v>
      </c>
      <c r="I111" s="129">
        <v>1</v>
      </c>
      <c r="J111" s="138">
        <v>4600</v>
      </c>
      <c r="K111" s="129">
        <v>1</v>
      </c>
      <c r="L111" s="138">
        <v>4600</v>
      </c>
      <c r="M111" s="129">
        <v>1</v>
      </c>
      <c r="N111" s="138">
        <v>4600</v>
      </c>
    </row>
    <row r="112" spans="1:14" ht="23.25" customHeight="1">
      <c r="A112" s="272"/>
      <c r="B112" s="268" t="s">
        <v>61</v>
      </c>
      <c r="C112" s="274" t="s">
        <v>63</v>
      </c>
      <c r="D112" s="126" t="s">
        <v>64</v>
      </c>
      <c r="E112" s="129">
        <v>1</v>
      </c>
      <c r="F112" s="138">
        <v>5500</v>
      </c>
      <c r="G112" s="129">
        <v>1</v>
      </c>
      <c r="H112" s="138">
        <v>5500</v>
      </c>
      <c r="I112" s="129">
        <v>1</v>
      </c>
      <c r="J112" s="138">
        <v>5500</v>
      </c>
      <c r="K112" s="129">
        <v>1</v>
      </c>
      <c r="L112" s="138">
        <v>5500</v>
      </c>
      <c r="M112" s="129">
        <v>2</v>
      </c>
      <c r="N112" s="138">
        <v>11000</v>
      </c>
    </row>
    <row r="113" spans="1:14" ht="23.25" customHeight="1">
      <c r="A113" s="272"/>
      <c r="B113" s="269"/>
      <c r="C113" s="274"/>
      <c r="D113" s="126" t="s">
        <v>65</v>
      </c>
      <c r="E113" s="129">
        <v>54689</v>
      </c>
      <c r="F113" s="138">
        <v>474352500</v>
      </c>
      <c r="G113" s="129">
        <v>54943</v>
      </c>
      <c r="H113" s="138">
        <v>490824300</v>
      </c>
      <c r="I113" s="129">
        <v>55398</v>
      </c>
      <c r="J113" s="138">
        <v>512337900</v>
      </c>
      <c r="K113" s="129">
        <v>55684</v>
      </c>
      <c r="L113" s="138">
        <v>530666400</v>
      </c>
      <c r="M113" s="129">
        <v>55875</v>
      </c>
      <c r="N113" s="138">
        <v>549377700</v>
      </c>
    </row>
    <row r="114" spans="1:14" ht="23.25" customHeight="1">
      <c r="A114" s="272"/>
      <c r="B114" s="269"/>
      <c r="C114" s="274" t="s">
        <v>66</v>
      </c>
      <c r="D114" s="126" t="s">
        <v>64</v>
      </c>
      <c r="E114" s="129">
        <v>382</v>
      </c>
      <c r="F114" s="138">
        <v>1290000</v>
      </c>
      <c r="G114" s="129">
        <v>373</v>
      </c>
      <c r="H114" s="138">
        <v>1296100</v>
      </c>
      <c r="I114" s="129">
        <v>361</v>
      </c>
      <c r="J114" s="138">
        <v>1265200</v>
      </c>
      <c r="K114" s="129">
        <v>369</v>
      </c>
      <c r="L114" s="138">
        <v>1327100</v>
      </c>
      <c r="M114" s="129">
        <v>375</v>
      </c>
      <c r="N114" s="138">
        <v>1372500</v>
      </c>
    </row>
    <row r="115" spans="1:14" ht="23.25" customHeight="1">
      <c r="A115" s="272"/>
      <c r="B115" s="269"/>
      <c r="C115" s="274"/>
      <c r="D115" s="126" t="s">
        <v>65</v>
      </c>
      <c r="E115" s="129">
        <v>21021</v>
      </c>
      <c r="F115" s="138">
        <v>99338800</v>
      </c>
      <c r="G115" s="129">
        <v>20871</v>
      </c>
      <c r="H115" s="138">
        <v>100091800</v>
      </c>
      <c r="I115" s="129">
        <v>20766</v>
      </c>
      <c r="J115" s="138">
        <v>101300200</v>
      </c>
      <c r="K115" s="129">
        <v>20642</v>
      </c>
      <c r="L115" s="138">
        <v>102133000</v>
      </c>
      <c r="M115" s="129">
        <v>20734</v>
      </c>
      <c r="N115" s="138">
        <v>103826000</v>
      </c>
    </row>
    <row r="116" spans="1:14" ht="23.25" customHeight="1" thickBot="1">
      <c r="A116" s="273"/>
      <c r="B116" s="270"/>
      <c r="C116" s="266" t="s">
        <v>55</v>
      </c>
      <c r="D116" s="267"/>
      <c r="E116" s="134">
        <f aca="true" t="shared" si="10" ref="E116:N116">SUM(E110:E115)</f>
        <v>78084</v>
      </c>
      <c r="F116" s="139">
        <f t="shared" si="10"/>
        <v>582155400</v>
      </c>
      <c r="G116" s="134">
        <f t="shared" si="10"/>
        <v>78204</v>
      </c>
      <c r="H116" s="139">
        <f t="shared" si="10"/>
        <v>599476300</v>
      </c>
      <c r="I116" s="134">
        <f t="shared" si="10"/>
        <v>78537</v>
      </c>
      <c r="J116" s="139">
        <f>SUM(J110:J115)</f>
        <v>622149400</v>
      </c>
      <c r="K116" s="134">
        <f t="shared" si="10"/>
        <v>78781</v>
      </c>
      <c r="L116" s="139">
        <f>SUM(L110:L115)</f>
        <v>641639000</v>
      </c>
      <c r="M116" s="134">
        <f t="shared" si="10"/>
        <v>79165</v>
      </c>
      <c r="N116" s="139">
        <f t="shared" si="10"/>
        <v>662432600</v>
      </c>
    </row>
    <row r="117" spans="1:14" ht="23.25" customHeight="1">
      <c r="A117" s="275" t="s">
        <v>76</v>
      </c>
      <c r="B117" s="276"/>
      <c r="C117" s="279" t="s">
        <v>77</v>
      </c>
      <c r="D117" s="280"/>
      <c r="E117" s="124">
        <v>6956</v>
      </c>
      <c r="F117" s="142">
        <f>E117*2000</f>
        <v>13912000</v>
      </c>
      <c r="G117" s="124">
        <v>6647</v>
      </c>
      <c r="H117" s="142">
        <f>G117*2000</f>
        <v>13294000</v>
      </c>
      <c r="I117" s="124">
        <v>6340</v>
      </c>
      <c r="J117" s="142">
        <f>I117*2000</f>
        <v>12680000</v>
      </c>
      <c r="K117" s="124">
        <v>6015</v>
      </c>
      <c r="L117" s="142">
        <f>K117*2000</f>
        <v>12030000</v>
      </c>
      <c r="M117" s="124">
        <v>5754</v>
      </c>
      <c r="N117" s="142">
        <f>M117*2000</f>
        <v>11508000</v>
      </c>
    </row>
    <row r="118" spans="1:14" ht="23.25" customHeight="1" thickBot="1">
      <c r="A118" s="277"/>
      <c r="B118" s="278"/>
      <c r="C118" s="281" t="s">
        <v>78</v>
      </c>
      <c r="D118" s="282"/>
      <c r="E118" s="143">
        <v>1187</v>
      </c>
      <c r="F118" s="144">
        <f>E118*5900</f>
        <v>7003300</v>
      </c>
      <c r="G118" s="143">
        <v>1226</v>
      </c>
      <c r="H118" s="144">
        <f>G118*5900</f>
        <v>7233400</v>
      </c>
      <c r="I118" s="143">
        <v>1274</v>
      </c>
      <c r="J118" s="144">
        <f>I118*5900</f>
        <v>7516600</v>
      </c>
      <c r="K118" s="143">
        <v>1295</v>
      </c>
      <c r="L118" s="144">
        <f>K118*5900</f>
        <v>7640500</v>
      </c>
      <c r="M118" s="143">
        <v>1337</v>
      </c>
      <c r="N118" s="144">
        <f>M118*5900</f>
        <v>7888300</v>
      </c>
    </row>
    <row r="119" spans="1:14" ht="23.25" customHeight="1" thickBot="1">
      <c r="A119" s="283" t="s">
        <v>79</v>
      </c>
      <c r="B119" s="284"/>
      <c r="C119" s="284"/>
      <c r="D119" s="285"/>
      <c r="E119" s="145">
        <v>60</v>
      </c>
      <c r="F119" s="146">
        <f>E119*3600</f>
        <v>216000</v>
      </c>
      <c r="G119" s="145">
        <v>62</v>
      </c>
      <c r="H119" s="146">
        <f>G119*3600</f>
        <v>223200</v>
      </c>
      <c r="I119" s="145">
        <v>68</v>
      </c>
      <c r="J119" s="146">
        <f>I119*3600</f>
        <v>244800</v>
      </c>
      <c r="K119" s="145">
        <v>68</v>
      </c>
      <c r="L119" s="146">
        <f>K119*3600</f>
        <v>244800</v>
      </c>
      <c r="M119" s="145">
        <v>70</v>
      </c>
      <c r="N119" s="146">
        <f>M119*3600</f>
        <v>252000</v>
      </c>
    </row>
    <row r="120" spans="1:14" ht="23.25" customHeight="1" thickBot="1">
      <c r="A120" s="286" t="s">
        <v>80</v>
      </c>
      <c r="B120" s="287"/>
      <c r="C120" s="287"/>
      <c r="D120" s="288"/>
      <c r="E120" s="147">
        <v>2852</v>
      </c>
      <c r="F120" s="148">
        <f>E120*6000</f>
        <v>17112000</v>
      </c>
      <c r="G120" s="147">
        <v>2890</v>
      </c>
      <c r="H120" s="148">
        <f>G120*6000</f>
        <v>17340000</v>
      </c>
      <c r="I120" s="147">
        <v>2876</v>
      </c>
      <c r="J120" s="148">
        <f>I120*6000</f>
        <v>17256000</v>
      </c>
      <c r="K120" s="147">
        <v>2925</v>
      </c>
      <c r="L120" s="148">
        <v>17562000</v>
      </c>
      <c r="M120" s="147">
        <v>3059</v>
      </c>
      <c r="N120" s="148">
        <f>M120*6000</f>
        <v>18354000</v>
      </c>
    </row>
    <row r="121" spans="1:14" ht="23.25" customHeight="1" thickBot="1" thickTop="1">
      <c r="A121" s="251" t="s">
        <v>44</v>
      </c>
      <c r="B121" s="252"/>
      <c r="C121" s="252"/>
      <c r="D121" s="253"/>
      <c r="E121" s="149">
        <f aca="true" t="shared" si="11" ref="E121:N121">E109+E116+E117+E118+E119+E120</f>
        <v>97949</v>
      </c>
      <c r="F121" s="150">
        <f t="shared" si="11"/>
        <v>638621700</v>
      </c>
      <c r="G121" s="149">
        <f t="shared" si="11"/>
        <v>97457</v>
      </c>
      <c r="H121" s="150">
        <f t="shared" si="11"/>
        <v>655042200</v>
      </c>
      <c r="I121" s="149">
        <f t="shared" si="11"/>
        <v>97129</v>
      </c>
      <c r="J121" s="150">
        <f t="shared" si="11"/>
        <v>676539700</v>
      </c>
      <c r="K121" s="149">
        <f t="shared" si="11"/>
        <v>96832</v>
      </c>
      <c r="L121" s="150">
        <f>L109+L116+L117+L118+L119+L120</f>
        <v>695263900</v>
      </c>
      <c r="M121" s="149">
        <f t="shared" si="11"/>
        <v>96984</v>
      </c>
      <c r="N121" s="150">
        <f t="shared" si="11"/>
        <v>716308300</v>
      </c>
    </row>
  </sheetData>
  <sheetProtection/>
  <mergeCells count="110">
    <mergeCell ref="B17:C17"/>
    <mergeCell ref="A4:C4"/>
    <mergeCell ref="A6:C6"/>
    <mergeCell ref="B7:C7"/>
    <mergeCell ref="B9:C9"/>
    <mergeCell ref="A5:C5"/>
    <mergeCell ref="A12:C12"/>
    <mergeCell ref="A13:C13"/>
    <mergeCell ref="A14:C14"/>
    <mergeCell ref="B16:C16"/>
    <mergeCell ref="B8:C8"/>
    <mergeCell ref="B15:C15"/>
    <mergeCell ref="M53:P53"/>
    <mergeCell ref="E53:H53"/>
    <mergeCell ref="I53:L53"/>
    <mergeCell ref="A63:D64"/>
    <mergeCell ref="M63:P63"/>
    <mergeCell ref="E63:H63"/>
    <mergeCell ref="I63:L63"/>
    <mergeCell ref="A55:A59"/>
    <mergeCell ref="A53:D54"/>
    <mergeCell ref="C56:C57"/>
    <mergeCell ref="B55:D55"/>
    <mergeCell ref="B56:B59"/>
    <mergeCell ref="C58:C59"/>
    <mergeCell ref="A60:D60"/>
    <mergeCell ref="H92:H93"/>
    <mergeCell ref="G92:G93"/>
    <mergeCell ref="A77:D77"/>
    <mergeCell ref="A78:D78"/>
    <mergeCell ref="A79:D79"/>
    <mergeCell ref="A75:B76"/>
    <mergeCell ref="C75:D75"/>
    <mergeCell ref="C76:D76"/>
    <mergeCell ref="A65:B68"/>
    <mergeCell ref="C68:D68"/>
    <mergeCell ref="C67:D67"/>
    <mergeCell ref="C66:D66"/>
    <mergeCell ref="C65:D65"/>
    <mergeCell ref="C71:C72"/>
    <mergeCell ref="C73:C74"/>
    <mergeCell ref="B71:B74"/>
    <mergeCell ref="A69:A74"/>
    <mergeCell ref="B69:D69"/>
    <mergeCell ref="B70:D70"/>
    <mergeCell ref="E102:F102"/>
    <mergeCell ref="C82:C83"/>
    <mergeCell ref="D82:E82"/>
    <mergeCell ref="F82:G82"/>
    <mergeCell ref="H82:I82"/>
    <mergeCell ref="H103:H104"/>
    <mergeCell ref="G103:G104"/>
    <mergeCell ref="F103:F104"/>
    <mergeCell ref="E103:E104"/>
    <mergeCell ref="A99:D99"/>
    <mergeCell ref="E92:E93"/>
    <mergeCell ref="F92:F93"/>
    <mergeCell ref="I102:J102"/>
    <mergeCell ref="G102:H102"/>
    <mergeCell ref="G91:H91"/>
    <mergeCell ref="E91:F91"/>
    <mergeCell ref="A94:A98"/>
    <mergeCell ref="B94:D94"/>
    <mergeCell ref="B95:B98"/>
    <mergeCell ref="C95:C96"/>
    <mergeCell ref="C97:C98"/>
    <mergeCell ref="A92:D92"/>
    <mergeCell ref="A91:D91"/>
    <mergeCell ref="J92:J93"/>
    <mergeCell ref="A121:D121"/>
    <mergeCell ref="A102:D102"/>
    <mergeCell ref="A103:D103"/>
    <mergeCell ref="A105:B109"/>
    <mergeCell ref="C109:D109"/>
    <mergeCell ref="B112:B116"/>
    <mergeCell ref="A110:A116"/>
    <mergeCell ref="C116:D116"/>
    <mergeCell ref="C114:C115"/>
    <mergeCell ref="A117:B118"/>
    <mergeCell ref="C117:D117"/>
    <mergeCell ref="C118:D118"/>
    <mergeCell ref="A119:D119"/>
    <mergeCell ref="A120:D120"/>
    <mergeCell ref="C105:D105"/>
    <mergeCell ref="C112:C113"/>
    <mergeCell ref="C107:D107"/>
    <mergeCell ref="C108:D108"/>
    <mergeCell ref="B110:D110"/>
    <mergeCell ref="B111:D111"/>
    <mergeCell ref="C106:D106"/>
    <mergeCell ref="R82:R83"/>
    <mergeCell ref="S82:T82"/>
    <mergeCell ref="U82:V82"/>
    <mergeCell ref="W82:X82"/>
    <mergeCell ref="I91:J91"/>
    <mergeCell ref="L103:L104"/>
    <mergeCell ref="K103:K104"/>
    <mergeCell ref="J103:J104"/>
    <mergeCell ref="I103:I104"/>
    <mergeCell ref="N103:N104"/>
    <mergeCell ref="M103:M104"/>
    <mergeCell ref="M102:N102"/>
    <mergeCell ref="K102:L102"/>
    <mergeCell ref="M91:N91"/>
    <mergeCell ref="K91:L91"/>
    <mergeCell ref="N92:N93"/>
    <mergeCell ref="M92:M93"/>
    <mergeCell ref="L92:L93"/>
    <mergeCell ref="K92:K93"/>
    <mergeCell ref="I92:I93"/>
  </mergeCells>
  <conditionalFormatting sqref="D5:E8">
    <cfRule type="containsBlanks" priority="10" dxfId="0">
      <formula>LEN(TRIM(D5))=0</formula>
    </cfRule>
  </conditionalFormatting>
  <conditionalFormatting sqref="D13:E16">
    <cfRule type="containsBlanks" priority="9" dxfId="0">
      <formula>LEN(TRIM(D13))=0</formula>
    </cfRule>
  </conditionalFormatting>
  <conditionalFormatting sqref="D25:D26 D33:D34 D41:D42 D49:D50">
    <cfRule type="containsBlanks" priority="8" dxfId="0">
      <formula>LEN(TRIM(D25))=0</formula>
    </cfRule>
  </conditionalFormatting>
  <conditionalFormatting sqref="E55:E59 G55:G59 I55:I59 K55:K59">
    <cfRule type="containsBlanks" priority="7" dxfId="0">
      <formula>LEN(TRIM(E55))=0</formula>
    </cfRule>
  </conditionalFormatting>
  <conditionalFormatting sqref="K65:K78 I65:I78 E65:E78">
    <cfRule type="containsBlanks" priority="6" dxfId="0">
      <formula>LEN(TRIM(E65))=0</formula>
    </cfRule>
  </conditionalFormatting>
  <conditionalFormatting sqref="G65:G78">
    <cfRule type="containsBlanks" priority="5" dxfId="0">
      <formula>LEN(TRIM(G65))=0</formula>
    </cfRule>
  </conditionalFormatting>
  <conditionalFormatting sqref="D87:D88 F87:F88 H87:I88">
    <cfRule type="containsBlanks" priority="3" dxfId="0">
      <formula>LEN(TRIM(D87))=0</formula>
    </cfRule>
  </conditionalFormatting>
  <conditionalFormatting sqref="K94:N98 K105:K108 M105:M108">
    <cfRule type="containsBlanks" priority="2" dxfId="0">
      <formula>LEN(TRIM(K94))=0</formula>
    </cfRule>
  </conditionalFormatting>
  <conditionalFormatting sqref="K110:K115 K117:K120 M110 L111:N115 M117:M120">
    <cfRule type="containsBlanks" priority="1" dxfId="0">
      <formula>LEN(TRIM(K110))=0</formula>
    </cfRule>
  </conditionalFormatting>
  <printOptions/>
  <pageMargins left="0.7" right="0.7" top="0.75" bottom="0.75" header="0.3" footer="0.3"/>
  <pageSetup horizontalDpi="600" verticalDpi="600" orientation="portrait" paperSize="9" scale="27" r:id="rId2"/>
  <drawing r:id="rId1"/>
</worksheet>
</file>

<file path=xl/worksheets/sheet5.xml><?xml version="1.0" encoding="utf-8"?>
<worksheet xmlns="http://schemas.openxmlformats.org/spreadsheetml/2006/main" xmlns:r="http://schemas.openxmlformats.org/officeDocument/2006/relationships">
  <dimension ref="A1:S50"/>
  <sheetViews>
    <sheetView view="pageBreakPreview" zoomScaleNormal="70" zoomScaleSheetLayoutView="100" zoomScalePageLayoutView="0" workbookViewId="0" topLeftCell="A1">
      <selection activeCell="M27" sqref="M27"/>
    </sheetView>
  </sheetViews>
  <sheetFormatPr defaultColWidth="9.140625" defaultRowHeight="23.25" customHeight="1"/>
  <cols>
    <col min="1" max="1" width="5.140625" style="1" customWidth="1"/>
    <col min="2" max="2" width="5.421875" style="2" customWidth="1"/>
    <col min="3" max="3" width="11.140625" style="2" customWidth="1"/>
    <col min="4" max="10" width="11.8515625" style="2" customWidth="1"/>
    <col min="11" max="25" width="11.7109375" style="2" customWidth="1"/>
    <col min="26" max="16384" width="9.00390625" style="2" customWidth="1"/>
  </cols>
  <sheetData>
    <row r="1" ht="23.25" customHeight="1">
      <c r="A1" s="1" t="s">
        <v>87</v>
      </c>
    </row>
    <row r="3" spans="1:7" ht="23.25" customHeight="1">
      <c r="A3" s="1" t="s">
        <v>266</v>
      </c>
      <c r="G3" s="4" t="s">
        <v>162</v>
      </c>
    </row>
    <row r="4" spans="1:7" ht="23.25" customHeight="1">
      <c r="A4" s="234" t="s">
        <v>1</v>
      </c>
      <c r="B4" s="234"/>
      <c r="C4" s="234"/>
      <c r="D4" s="5" t="s">
        <v>8</v>
      </c>
      <c r="E4" s="5" t="s">
        <v>9</v>
      </c>
      <c r="F4" s="5" t="s">
        <v>12</v>
      </c>
      <c r="G4" s="5" t="s">
        <v>14</v>
      </c>
    </row>
    <row r="5" spans="1:7" ht="23.25" customHeight="1">
      <c r="A5" s="235" t="s">
        <v>49</v>
      </c>
      <c r="B5" s="236"/>
      <c r="C5" s="237"/>
      <c r="D5" s="7">
        <v>30080989</v>
      </c>
      <c r="E5" s="7">
        <v>31169004</v>
      </c>
      <c r="F5" s="16">
        <f>E5-D5</f>
        <v>1088015</v>
      </c>
      <c r="G5" s="17">
        <f>F5/D5*100</f>
        <v>3.616952221883396</v>
      </c>
    </row>
    <row r="6" spans="1:7" ht="23.25" customHeight="1">
      <c r="A6" s="10"/>
      <c r="B6" s="239" t="s">
        <v>87</v>
      </c>
      <c r="C6" s="239"/>
      <c r="D6" s="7">
        <v>1249368</v>
      </c>
      <c r="E6" s="7">
        <v>1290803</v>
      </c>
      <c r="F6" s="16">
        <f>E6-D6</f>
        <v>41435</v>
      </c>
      <c r="G6" s="17">
        <f>F6/D6*100</f>
        <v>3.3164768106754776</v>
      </c>
    </row>
    <row r="7" spans="1:7" ht="23.25" customHeight="1">
      <c r="A7" s="11"/>
      <c r="B7" s="238" t="s">
        <v>10</v>
      </c>
      <c r="C7" s="238"/>
      <c r="D7" s="21">
        <f>D6/D5*100</f>
        <v>4.153347484685427</v>
      </c>
      <c r="E7" s="21">
        <f>E6/E5*100</f>
        <v>4.1413033281397125</v>
      </c>
      <c r="F7" s="83"/>
      <c r="G7" s="17">
        <f>D7-E7</f>
        <v>0.012044156545714557</v>
      </c>
    </row>
    <row r="9" spans="1:6" ht="23.25" customHeight="1">
      <c r="A9" s="1" t="s">
        <v>267</v>
      </c>
      <c r="F9" s="4" t="s">
        <v>170</v>
      </c>
    </row>
    <row r="10" spans="3:12" ht="23.25" customHeight="1">
      <c r="C10" s="5" t="s">
        <v>18</v>
      </c>
      <c r="D10" s="5" t="s">
        <v>15</v>
      </c>
      <c r="E10" s="5" t="s">
        <v>12</v>
      </c>
      <c r="F10" s="5" t="s">
        <v>14</v>
      </c>
      <c r="L10" s="14" t="s">
        <v>168</v>
      </c>
    </row>
    <row r="11" spans="3:13" ht="23.25" customHeight="1">
      <c r="C11" s="14" t="s">
        <v>5</v>
      </c>
      <c r="D11" s="162">
        <v>1212627</v>
      </c>
      <c r="E11" s="97">
        <f>D11-L11</f>
        <v>-16483</v>
      </c>
      <c r="F11" s="163">
        <f>E11/L11*100</f>
        <v>-1.341051655262751</v>
      </c>
      <c r="L11" s="39">
        <v>1229110</v>
      </c>
      <c r="M11" s="19"/>
    </row>
    <row r="12" spans="3:6" ht="23.25" customHeight="1">
      <c r="C12" s="14" t="s">
        <v>16</v>
      </c>
      <c r="D12" s="96">
        <v>1212193</v>
      </c>
      <c r="E12" s="97">
        <f>D12-D11</f>
        <v>-434</v>
      </c>
      <c r="F12" s="163">
        <f>E12/D11*100</f>
        <v>-0.0357900657003349</v>
      </c>
    </row>
    <row r="13" spans="3:6" ht="23.25" customHeight="1">
      <c r="C13" s="14" t="s">
        <v>7</v>
      </c>
      <c r="D13" s="96">
        <v>1161791</v>
      </c>
      <c r="E13" s="51">
        <f>D13-D12</f>
        <v>-50402</v>
      </c>
      <c r="F13" s="163">
        <f>E13/D12*100</f>
        <v>-4.157918747262193</v>
      </c>
    </row>
    <row r="14" spans="3:6" ht="23.25" customHeight="1">
      <c r="C14" s="14" t="s">
        <v>17</v>
      </c>
      <c r="D14" s="18">
        <v>1249368</v>
      </c>
      <c r="E14" s="51">
        <f>D14-D13</f>
        <v>87577</v>
      </c>
      <c r="F14" s="163">
        <f>E14/D13*100</f>
        <v>7.5381028085085875</v>
      </c>
    </row>
    <row r="15" spans="3:6" ht="23.25" customHeight="1">
      <c r="C15" s="14" t="s">
        <v>9</v>
      </c>
      <c r="D15" s="18">
        <v>1290803</v>
      </c>
      <c r="E15" s="51">
        <f>D15-D14</f>
        <v>41435</v>
      </c>
      <c r="F15" s="163">
        <f>E15/D14*100</f>
        <v>3.3164768106754776</v>
      </c>
    </row>
    <row r="17" spans="1:6" ht="23.25" customHeight="1">
      <c r="A17" s="1" t="s">
        <v>292</v>
      </c>
      <c r="F17" s="4" t="s">
        <v>183</v>
      </c>
    </row>
    <row r="18" spans="3:12" ht="23.25" customHeight="1">
      <c r="C18" s="5" t="s">
        <v>18</v>
      </c>
      <c r="D18" s="5" t="s">
        <v>88</v>
      </c>
      <c r="E18" s="5" t="s">
        <v>12</v>
      </c>
      <c r="F18" s="5" t="s">
        <v>14</v>
      </c>
      <c r="L18" s="14" t="s">
        <v>168</v>
      </c>
    </row>
    <row r="19" spans="3:13" ht="23.25" customHeight="1">
      <c r="C19" s="14" t="s">
        <v>5</v>
      </c>
      <c r="D19" s="18">
        <v>230129</v>
      </c>
      <c r="E19" s="97">
        <f>D19-L19</f>
        <v>2558</v>
      </c>
      <c r="F19" s="163">
        <f>E19/L19*100</f>
        <v>1.1240448035997557</v>
      </c>
      <c r="L19" s="39">
        <v>227571</v>
      </c>
      <c r="M19" s="19"/>
    </row>
    <row r="20" spans="3:6" ht="23.25" customHeight="1">
      <c r="C20" s="14" t="s">
        <v>16</v>
      </c>
      <c r="D20" s="18">
        <v>210284</v>
      </c>
      <c r="E20" s="97">
        <f>D20-D19</f>
        <v>-19845</v>
      </c>
      <c r="F20" s="163">
        <f>E20/D19*100</f>
        <v>-8.623424253353553</v>
      </c>
    </row>
    <row r="21" spans="3:6" ht="23.25" customHeight="1">
      <c r="C21" s="14" t="s">
        <v>7</v>
      </c>
      <c r="D21" s="18">
        <v>207544</v>
      </c>
      <c r="E21" s="51">
        <f>D21-D20</f>
        <v>-2740</v>
      </c>
      <c r="F21" s="164">
        <f>E21/D20*100</f>
        <v>-1.3029997527153754</v>
      </c>
    </row>
    <row r="22" spans="3:6" ht="23.25" customHeight="1">
      <c r="C22" s="14" t="s">
        <v>17</v>
      </c>
      <c r="D22" s="18">
        <v>207887</v>
      </c>
      <c r="E22" s="51">
        <f>D22-D21</f>
        <v>343</v>
      </c>
      <c r="F22" s="164">
        <f>E22/D21*100</f>
        <v>0.165266160428632</v>
      </c>
    </row>
    <row r="23" spans="3:6" ht="23.25" customHeight="1">
      <c r="C23" s="14" t="s">
        <v>9</v>
      </c>
      <c r="D23" s="18">
        <v>197009</v>
      </c>
      <c r="E23" s="51">
        <f>D23-D22</f>
        <v>-10878</v>
      </c>
      <c r="F23" s="164">
        <f>E23/D22*100</f>
        <v>-5.2326504302818355</v>
      </c>
    </row>
    <row r="25" spans="1:6" ht="23.25" customHeight="1">
      <c r="A25" s="1" t="s">
        <v>293</v>
      </c>
      <c r="F25" s="2" t="s">
        <v>187</v>
      </c>
    </row>
    <row r="26" spans="3:12" ht="23.25" customHeight="1">
      <c r="C26" s="5" t="s">
        <v>18</v>
      </c>
      <c r="D26" s="5" t="s">
        <v>88</v>
      </c>
      <c r="E26" s="5" t="s">
        <v>12</v>
      </c>
      <c r="F26" s="5" t="s">
        <v>14</v>
      </c>
      <c r="L26" s="14" t="s">
        <v>168</v>
      </c>
    </row>
    <row r="27" spans="3:13" ht="23.25" customHeight="1">
      <c r="C27" s="14" t="s">
        <v>5</v>
      </c>
      <c r="D27" s="18">
        <v>7786</v>
      </c>
      <c r="E27" s="97">
        <f>D27-L27</f>
        <v>-2061</v>
      </c>
      <c r="F27" s="163">
        <f>E27/L27*100</f>
        <v>-20.930232558139537</v>
      </c>
      <c r="L27" s="39">
        <v>9847</v>
      </c>
      <c r="M27" s="19"/>
    </row>
    <row r="28" spans="3:6" ht="23.25" customHeight="1">
      <c r="C28" s="14" t="s">
        <v>16</v>
      </c>
      <c r="D28" s="18">
        <v>3772</v>
      </c>
      <c r="E28" s="97">
        <f>D28-D27</f>
        <v>-4014</v>
      </c>
      <c r="F28" s="163">
        <f>E28/D27*100</f>
        <v>-51.55407141022348</v>
      </c>
    </row>
    <row r="29" spans="3:6" ht="23.25" customHeight="1">
      <c r="C29" s="14" t="s">
        <v>7</v>
      </c>
      <c r="D29" s="18" t="s">
        <v>184</v>
      </c>
      <c r="E29" s="165" t="s">
        <v>167</v>
      </c>
      <c r="F29" s="166" t="s">
        <v>184</v>
      </c>
    </row>
    <row r="30" spans="3:6" ht="23.25" customHeight="1">
      <c r="C30" s="14" t="s">
        <v>17</v>
      </c>
      <c r="D30" s="18" t="s">
        <v>167</v>
      </c>
      <c r="E30" s="165" t="s">
        <v>167</v>
      </c>
      <c r="F30" s="166" t="s">
        <v>167</v>
      </c>
    </row>
    <row r="31" spans="3:6" ht="23.25" customHeight="1">
      <c r="C31" s="14" t="s">
        <v>9</v>
      </c>
      <c r="D31" s="18" t="s">
        <v>167</v>
      </c>
      <c r="E31" s="165" t="s">
        <v>167</v>
      </c>
      <c r="F31" s="166" t="s">
        <v>185</v>
      </c>
    </row>
    <row r="32" spans="3:6" ht="23.25" customHeight="1">
      <c r="C32" s="151" t="s">
        <v>186</v>
      </c>
      <c r="D32" s="152"/>
      <c r="E32" s="167"/>
      <c r="F32" s="168"/>
    </row>
    <row r="34" ht="23.25" customHeight="1">
      <c r="A34" s="1" t="s">
        <v>280</v>
      </c>
    </row>
    <row r="35" spans="3:19" ht="23.25" customHeight="1">
      <c r="C35" s="153" t="s">
        <v>1</v>
      </c>
      <c r="D35" s="154" t="s">
        <v>89</v>
      </c>
      <c r="E35" s="234" t="s">
        <v>38</v>
      </c>
      <c r="F35" s="234"/>
      <c r="G35" s="234"/>
      <c r="H35" s="234"/>
      <c r="I35" s="234" t="s">
        <v>101</v>
      </c>
      <c r="J35" s="234"/>
      <c r="L35" s="153" t="s">
        <v>1</v>
      </c>
      <c r="M35" s="154" t="s">
        <v>89</v>
      </c>
      <c r="N35" s="234" t="s">
        <v>38</v>
      </c>
      <c r="O35" s="234"/>
      <c r="P35" s="234"/>
      <c r="Q35" s="234"/>
      <c r="R35" s="234" t="s">
        <v>101</v>
      </c>
      <c r="S35" s="234"/>
    </row>
    <row r="36" spans="3:19" ht="23.25" customHeight="1">
      <c r="C36" s="155"/>
      <c r="D36" s="156" t="s">
        <v>90</v>
      </c>
      <c r="E36" s="5" t="s">
        <v>92</v>
      </c>
      <c r="F36" s="5" t="s">
        <v>93</v>
      </c>
      <c r="G36" s="5" t="s">
        <v>94</v>
      </c>
      <c r="H36" s="5" t="s">
        <v>95</v>
      </c>
      <c r="I36" s="5" t="s">
        <v>96</v>
      </c>
      <c r="J36" s="5" t="s">
        <v>97</v>
      </c>
      <c r="L36" s="155"/>
      <c r="M36" s="156" t="s">
        <v>90</v>
      </c>
      <c r="N36" s="5" t="s">
        <v>92</v>
      </c>
      <c r="O36" s="5" t="s">
        <v>93</v>
      </c>
      <c r="P36" s="5" t="s">
        <v>94</v>
      </c>
      <c r="Q36" s="5" t="s">
        <v>95</v>
      </c>
      <c r="R36" s="5" t="s">
        <v>96</v>
      </c>
      <c r="S36" s="5" t="s">
        <v>97</v>
      </c>
    </row>
    <row r="37" spans="3:19" ht="23.25" customHeight="1" thickBot="1">
      <c r="C37" s="157" t="s">
        <v>18</v>
      </c>
      <c r="D37" s="158" t="s">
        <v>91</v>
      </c>
      <c r="E37" s="159" t="s">
        <v>98</v>
      </c>
      <c r="F37" s="159" t="s">
        <v>98</v>
      </c>
      <c r="G37" s="159" t="s">
        <v>98</v>
      </c>
      <c r="H37" s="159" t="s">
        <v>100</v>
      </c>
      <c r="I37" s="159" t="s">
        <v>99</v>
      </c>
      <c r="J37" s="159" t="s">
        <v>100</v>
      </c>
      <c r="L37" s="157" t="s">
        <v>18</v>
      </c>
      <c r="M37" s="158" t="s">
        <v>91</v>
      </c>
      <c r="N37" s="159" t="s">
        <v>98</v>
      </c>
      <c r="O37" s="159" t="s">
        <v>98</v>
      </c>
      <c r="P37" s="159" t="s">
        <v>98</v>
      </c>
      <c r="Q37" s="159" t="s">
        <v>100</v>
      </c>
      <c r="R37" s="159" t="s">
        <v>99</v>
      </c>
      <c r="S37" s="159" t="s">
        <v>100</v>
      </c>
    </row>
    <row r="38" spans="3:19" ht="23.25" customHeight="1" thickTop="1">
      <c r="C38" s="326" t="s">
        <v>5</v>
      </c>
      <c r="D38" s="160" t="s">
        <v>188</v>
      </c>
      <c r="E38" s="330">
        <v>1212641</v>
      </c>
      <c r="F38" s="316">
        <f>ROUND(E38/12,0)</f>
        <v>101053</v>
      </c>
      <c r="G38" s="314">
        <f>E38-N38</f>
        <v>-16467</v>
      </c>
      <c r="H38" s="325">
        <f>ROUND(G38/N38*100,1)</f>
        <v>-1.3</v>
      </c>
      <c r="I38" s="323">
        <v>237915</v>
      </c>
      <c r="J38" s="319">
        <f>I38/R38*100-100</f>
        <v>0.20975751525796227</v>
      </c>
      <c r="L38" s="326" t="s">
        <v>131</v>
      </c>
      <c r="M38" s="160" t="s">
        <v>195</v>
      </c>
      <c r="N38" s="324">
        <v>1229108</v>
      </c>
      <c r="O38" s="316">
        <f>ROUND(N38/12,0)</f>
        <v>102426</v>
      </c>
      <c r="P38" s="314">
        <v>-78962</v>
      </c>
      <c r="Q38" s="325">
        <v>-6</v>
      </c>
      <c r="R38" s="324">
        <v>237417</v>
      </c>
      <c r="S38" s="325">
        <v>-6.6</v>
      </c>
    </row>
    <row r="39" spans="3:19" ht="23.25" customHeight="1">
      <c r="C39" s="327"/>
      <c r="D39" s="161" t="s">
        <v>189</v>
      </c>
      <c r="E39" s="329"/>
      <c r="F39" s="315"/>
      <c r="G39" s="311"/>
      <c r="H39" s="318"/>
      <c r="I39" s="322"/>
      <c r="J39" s="320"/>
      <c r="L39" s="327"/>
      <c r="M39" s="161" t="s">
        <v>196</v>
      </c>
      <c r="N39" s="316"/>
      <c r="O39" s="315"/>
      <c r="P39" s="311"/>
      <c r="Q39" s="318"/>
      <c r="R39" s="316"/>
      <c r="S39" s="318"/>
    </row>
    <row r="40" spans="3:10" ht="23.25" customHeight="1">
      <c r="C40" s="326" t="s">
        <v>16</v>
      </c>
      <c r="D40" s="161" t="s">
        <v>190</v>
      </c>
      <c r="E40" s="328">
        <v>1212179</v>
      </c>
      <c r="F40" s="315">
        <f>ROUND(E40/12,0)</f>
        <v>101015</v>
      </c>
      <c r="G40" s="312">
        <f>E40-E38</f>
        <v>-462</v>
      </c>
      <c r="H40" s="317">
        <f>ROUND(G40/E38*100,1)</f>
        <v>0</v>
      </c>
      <c r="I40" s="321">
        <v>214154</v>
      </c>
      <c r="J40" s="317">
        <f>I40/I38*100-100</f>
        <v>-9.987180295483682</v>
      </c>
    </row>
    <row r="41" spans="3:10" ht="23.25" customHeight="1">
      <c r="C41" s="327"/>
      <c r="D41" s="161" t="s">
        <v>191</v>
      </c>
      <c r="E41" s="329"/>
      <c r="F41" s="315"/>
      <c r="G41" s="313"/>
      <c r="H41" s="318"/>
      <c r="I41" s="322"/>
      <c r="J41" s="318"/>
    </row>
    <row r="42" spans="3:10" ht="23.25" customHeight="1">
      <c r="C42" s="326" t="s">
        <v>7</v>
      </c>
      <c r="D42" s="161" t="s">
        <v>192</v>
      </c>
      <c r="E42" s="328">
        <v>1161791</v>
      </c>
      <c r="F42" s="315">
        <f>ROUND(E42/12,0)</f>
        <v>96816</v>
      </c>
      <c r="G42" s="310">
        <f>E42-E40</f>
        <v>-50388</v>
      </c>
      <c r="H42" s="317">
        <f>ROUND(G42/E40*100,1)</f>
        <v>-4.2</v>
      </c>
      <c r="I42" s="321">
        <v>207544</v>
      </c>
      <c r="J42" s="317">
        <f>I42/I40*100-100</f>
        <v>-3.0865638745949155</v>
      </c>
    </row>
    <row r="43" spans="3:10" ht="23.25" customHeight="1">
      <c r="C43" s="327"/>
      <c r="D43" s="161" t="s">
        <v>193</v>
      </c>
      <c r="E43" s="329"/>
      <c r="F43" s="315"/>
      <c r="G43" s="311"/>
      <c r="H43" s="318"/>
      <c r="I43" s="322"/>
      <c r="J43" s="318"/>
    </row>
    <row r="44" spans="3:10" ht="23.25" customHeight="1">
      <c r="C44" s="326" t="s">
        <v>17</v>
      </c>
      <c r="D44" s="161" t="s">
        <v>300</v>
      </c>
      <c r="E44" s="328">
        <v>1249368</v>
      </c>
      <c r="F44" s="315">
        <f>ROUND(E44/12,0)</f>
        <v>104114</v>
      </c>
      <c r="G44" s="310">
        <f>E44-E42</f>
        <v>87577</v>
      </c>
      <c r="H44" s="317">
        <f>ROUND(G44/E42*100,1)</f>
        <v>7.5</v>
      </c>
      <c r="I44" s="321">
        <v>207887</v>
      </c>
      <c r="J44" s="317">
        <f>I44/I42*100-100</f>
        <v>0.1652661604286294</v>
      </c>
    </row>
    <row r="45" spans="3:10" ht="23.25" customHeight="1">
      <c r="C45" s="327"/>
      <c r="D45" s="161" t="s">
        <v>167</v>
      </c>
      <c r="E45" s="329"/>
      <c r="F45" s="315"/>
      <c r="G45" s="311"/>
      <c r="H45" s="318"/>
      <c r="I45" s="322"/>
      <c r="J45" s="318"/>
    </row>
    <row r="46" spans="3:10" ht="23.25" customHeight="1">
      <c r="C46" s="326" t="s">
        <v>9</v>
      </c>
      <c r="D46" s="161" t="s">
        <v>302</v>
      </c>
      <c r="E46" s="328">
        <v>1290803</v>
      </c>
      <c r="F46" s="315">
        <f>ROUND(E46/12,0)</f>
        <v>107567</v>
      </c>
      <c r="G46" s="310">
        <f>E46-E44</f>
        <v>41435</v>
      </c>
      <c r="H46" s="317">
        <f>ROUND(G46/E44*100,1)</f>
        <v>3.3</v>
      </c>
      <c r="I46" s="321">
        <v>197009</v>
      </c>
      <c r="J46" s="317">
        <f>I46/I44*100-100</f>
        <v>-5.232650430281836</v>
      </c>
    </row>
    <row r="47" spans="3:10" ht="23.25" customHeight="1" thickBot="1">
      <c r="C47" s="327"/>
      <c r="D47" s="161" t="s">
        <v>194</v>
      </c>
      <c r="E47" s="329"/>
      <c r="F47" s="315"/>
      <c r="G47" s="311"/>
      <c r="H47" s="318"/>
      <c r="I47" s="322"/>
      <c r="J47" s="318"/>
    </row>
    <row r="48" ht="23.25" customHeight="1">
      <c r="C48" s="169" t="s">
        <v>301</v>
      </c>
    </row>
    <row r="49" ht="23.25" customHeight="1">
      <c r="C49" s="170" t="s">
        <v>102</v>
      </c>
    </row>
    <row r="50" ht="23.25" customHeight="1">
      <c r="C50" s="170" t="s">
        <v>103</v>
      </c>
    </row>
  </sheetData>
  <sheetProtection/>
  <mergeCells count="50">
    <mergeCell ref="A4:C4"/>
    <mergeCell ref="A5:C5"/>
    <mergeCell ref="B6:C6"/>
    <mergeCell ref="B7:C7"/>
    <mergeCell ref="C42:C43"/>
    <mergeCell ref="C44:C45"/>
    <mergeCell ref="C46:C47"/>
    <mergeCell ref="E35:H35"/>
    <mergeCell ref="E46:E47"/>
    <mergeCell ref="E44:E45"/>
    <mergeCell ref="E42:E43"/>
    <mergeCell ref="E40:E41"/>
    <mergeCell ref="E38:E39"/>
    <mergeCell ref="H46:H47"/>
    <mergeCell ref="H44:H45"/>
    <mergeCell ref="H42:H43"/>
    <mergeCell ref="H40:H41"/>
    <mergeCell ref="H38:H39"/>
    <mergeCell ref="G46:G47"/>
    <mergeCell ref="C38:C39"/>
    <mergeCell ref="G44:G45"/>
    <mergeCell ref="N35:Q35"/>
    <mergeCell ref="R35:S35"/>
    <mergeCell ref="R38:R39"/>
    <mergeCell ref="S38:S39"/>
    <mergeCell ref="C40:C41"/>
    <mergeCell ref="I35:J35"/>
    <mergeCell ref="L38:L39"/>
    <mergeCell ref="N38:N39"/>
    <mergeCell ref="O38:O39"/>
    <mergeCell ref="P38:P39"/>
    <mergeCell ref="Q38:Q39"/>
    <mergeCell ref="J44:J45"/>
    <mergeCell ref="J42:J43"/>
    <mergeCell ref="J40:J41"/>
    <mergeCell ref="J38:J39"/>
    <mergeCell ref="I46:I47"/>
    <mergeCell ref="I44:I45"/>
    <mergeCell ref="I42:I43"/>
    <mergeCell ref="I40:I41"/>
    <mergeCell ref="I38:I39"/>
    <mergeCell ref="J46:J47"/>
    <mergeCell ref="G42:G43"/>
    <mergeCell ref="G40:G41"/>
    <mergeCell ref="G38:G39"/>
    <mergeCell ref="F46:F47"/>
    <mergeCell ref="F44:F45"/>
    <mergeCell ref="F42:F43"/>
    <mergeCell ref="F40:F41"/>
    <mergeCell ref="F38:F39"/>
  </mergeCells>
  <conditionalFormatting sqref="D14:D15 D22:D23 D44 D46 E44:E47 I44:I47">
    <cfRule type="containsBlanks" priority="2" dxfId="0">
      <formula>LEN(TRIM(D14))=0</formula>
    </cfRule>
  </conditionalFormatting>
  <conditionalFormatting sqref="D5:E6">
    <cfRule type="containsBlanks" priority="1" dxfId="0">
      <formula>LEN(TRIM(D5))=0</formula>
    </cfRule>
  </conditionalFormatting>
  <printOptions/>
  <pageMargins left="0.7" right="0.7" top="0.75" bottom="0.75" header="0.3" footer="0.3"/>
  <pageSetup horizontalDpi="600" verticalDpi="600" orientation="portrait" paperSize="9" scale="69" r:id="rId2"/>
  <drawing r:id="rId1"/>
</worksheet>
</file>

<file path=xl/worksheets/sheet6.xml><?xml version="1.0" encoding="utf-8"?>
<worksheet xmlns="http://schemas.openxmlformats.org/spreadsheetml/2006/main" xmlns:r="http://schemas.openxmlformats.org/officeDocument/2006/relationships">
  <dimension ref="A1:O32"/>
  <sheetViews>
    <sheetView view="pageBreakPreview" zoomScaleSheetLayoutView="100" zoomScalePageLayoutView="0" workbookViewId="0" topLeftCell="A1">
      <selection activeCell="M19" sqref="M19"/>
    </sheetView>
  </sheetViews>
  <sheetFormatPr defaultColWidth="9.140625" defaultRowHeight="23.25" customHeight="1"/>
  <cols>
    <col min="1" max="1" width="5.140625" style="1" customWidth="1"/>
    <col min="2" max="2" width="5.421875" style="2" customWidth="1"/>
    <col min="3" max="3" width="11.140625" style="2" customWidth="1"/>
    <col min="4" max="10" width="11.8515625" style="2" customWidth="1"/>
    <col min="11" max="26" width="12.00390625" style="2" customWidth="1"/>
    <col min="27" max="16384" width="9.00390625" style="2" customWidth="1"/>
  </cols>
  <sheetData>
    <row r="1" ht="23.25" customHeight="1">
      <c r="A1" s="1" t="s">
        <v>104</v>
      </c>
    </row>
    <row r="3" spans="1:7" ht="23.25" customHeight="1">
      <c r="A3" s="1" t="s">
        <v>266</v>
      </c>
      <c r="G3" s="4" t="s">
        <v>162</v>
      </c>
    </row>
    <row r="4" spans="1:7" ht="23.25" customHeight="1">
      <c r="A4" s="234" t="s">
        <v>1</v>
      </c>
      <c r="B4" s="234"/>
      <c r="C4" s="234"/>
      <c r="D4" s="5" t="s">
        <v>8</v>
      </c>
      <c r="E4" s="5" t="s">
        <v>9</v>
      </c>
      <c r="F4" s="5" t="s">
        <v>12</v>
      </c>
      <c r="G4" s="5" t="s">
        <v>14</v>
      </c>
    </row>
    <row r="5" spans="1:7" ht="23.25" customHeight="1">
      <c r="A5" s="235" t="s">
        <v>49</v>
      </c>
      <c r="B5" s="236"/>
      <c r="C5" s="237"/>
      <c r="D5" s="7">
        <v>30080989</v>
      </c>
      <c r="E5" s="7">
        <v>31169004</v>
      </c>
      <c r="F5" s="16">
        <f>E5-D5</f>
        <v>1088015</v>
      </c>
      <c r="G5" s="17">
        <f>F5/D5*100</f>
        <v>3.616952221883396</v>
      </c>
    </row>
    <row r="6" spans="1:7" ht="23.25" customHeight="1">
      <c r="A6" s="10"/>
      <c r="B6" s="239" t="s">
        <v>104</v>
      </c>
      <c r="C6" s="239"/>
      <c r="D6" s="7">
        <v>19023</v>
      </c>
      <c r="E6" s="7">
        <v>21986</v>
      </c>
      <c r="F6" s="16">
        <f>E6-D6</f>
        <v>2963</v>
      </c>
      <c r="G6" s="17">
        <f>F6/D6*100</f>
        <v>15.575881827261737</v>
      </c>
    </row>
    <row r="7" spans="1:7" ht="23.25" customHeight="1">
      <c r="A7" s="11"/>
      <c r="B7" s="238" t="s">
        <v>10</v>
      </c>
      <c r="C7" s="238"/>
      <c r="D7" s="21">
        <f>D6/D5*100</f>
        <v>0.06323927713945841</v>
      </c>
      <c r="E7" s="21">
        <f>E6/E5*100</f>
        <v>0.07053802553331508</v>
      </c>
      <c r="F7" s="83"/>
      <c r="G7" s="17">
        <f>D7-E7</f>
        <v>-0.007298748393856663</v>
      </c>
    </row>
    <row r="9" spans="1:6" ht="23.25" customHeight="1">
      <c r="A9" s="1" t="s">
        <v>267</v>
      </c>
      <c r="F9" s="4" t="s">
        <v>197</v>
      </c>
    </row>
    <row r="10" spans="3:12" ht="23.25" customHeight="1">
      <c r="C10" s="5" t="s">
        <v>18</v>
      </c>
      <c r="D10" s="5" t="s">
        <v>15</v>
      </c>
      <c r="E10" s="5" t="s">
        <v>12</v>
      </c>
      <c r="F10" s="5" t="s">
        <v>14</v>
      </c>
      <c r="L10" s="14" t="s">
        <v>168</v>
      </c>
    </row>
    <row r="11" spans="3:13" ht="23.25" customHeight="1">
      <c r="C11" s="14" t="s">
        <v>5</v>
      </c>
      <c r="D11" s="18">
        <v>38031</v>
      </c>
      <c r="E11" s="16">
        <f>D11-L11</f>
        <v>-4839</v>
      </c>
      <c r="F11" s="21">
        <f>E11/L11*100</f>
        <v>-11.287613715885234</v>
      </c>
      <c r="L11" s="46">
        <f>'[1]入湯税 (p23)'!W17</f>
        <v>42870</v>
      </c>
      <c r="M11" s="19"/>
    </row>
    <row r="12" spans="3:6" ht="23.25" customHeight="1">
      <c r="C12" s="14" t="s">
        <v>16</v>
      </c>
      <c r="D12" s="18">
        <v>33942</v>
      </c>
      <c r="E12" s="16">
        <f>D12-D11</f>
        <v>-4089</v>
      </c>
      <c r="F12" s="21">
        <f>E12/D11*100</f>
        <v>-10.751755147116826</v>
      </c>
    </row>
    <row r="13" spans="3:6" ht="23.25" customHeight="1">
      <c r="C13" s="14" t="s">
        <v>7</v>
      </c>
      <c r="D13" s="18">
        <v>15713</v>
      </c>
      <c r="E13" s="16">
        <f>D13-D12</f>
        <v>-18229</v>
      </c>
      <c r="F13" s="21">
        <f>E13/D12*100</f>
        <v>-53.706322550232755</v>
      </c>
    </row>
    <row r="14" spans="3:6" ht="23.25" customHeight="1">
      <c r="C14" s="14" t="s">
        <v>17</v>
      </c>
      <c r="D14" s="18">
        <v>19023</v>
      </c>
      <c r="E14" s="16">
        <f>D14-D13</f>
        <v>3310</v>
      </c>
      <c r="F14" s="21">
        <f>E14/D13*100</f>
        <v>21.06535989308216</v>
      </c>
    </row>
    <row r="15" spans="3:6" ht="23.25" customHeight="1">
      <c r="C15" s="14" t="s">
        <v>9</v>
      </c>
      <c r="D15" s="18">
        <v>21986</v>
      </c>
      <c r="E15" s="16">
        <f>D15-D14</f>
        <v>2963</v>
      </c>
      <c r="F15" s="21">
        <f>E15/D14*100</f>
        <v>15.575881827261737</v>
      </c>
    </row>
    <row r="17" spans="1:6" ht="23.25" customHeight="1">
      <c r="A17" s="1" t="s">
        <v>294</v>
      </c>
      <c r="F17" s="4" t="s">
        <v>198</v>
      </c>
    </row>
    <row r="18" spans="3:12" ht="23.25" customHeight="1">
      <c r="C18" s="5" t="s">
        <v>18</v>
      </c>
      <c r="D18" s="5" t="s">
        <v>206</v>
      </c>
      <c r="E18" s="5" t="s">
        <v>12</v>
      </c>
      <c r="F18" s="5" t="s">
        <v>14</v>
      </c>
      <c r="L18" s="14" t="s">
        <v>199</v>
      </c>
    </row>
    <row r="19" spans="3:13" ht="23.25" customHeight="1">
      <c r="C19" s="14" t="s">
        <v>5</v>
      </c>
      <c r="D19" s="18">
        <v>404555</v>
      </c>
      <c r="E19" s="16">
        <f>D19-L19</f>
        <v>-33683</v>
      </c>
      <c r="F19" s="21">
        <f>E19/L19*100</f>
        <v>-7.686006234055467</v>
      </c>
      <c r="L19" s="18">
        <v>438238</v>
      </c>
      <c r="M19" s="19"/>
    </row>
    <row r="20" spans="3:6" ht="23.25" customHeight="1">
      <c r="C20" s="14" t="s">
        <v>16</v>
      </c>
      <c r="D20" s="18">
        <v>348102</v>
      </c>
      <c r="E20" s="16">
        <f>D20-D19</f>
        <v>-56453</v>
      </c>
      <c r="F20" s="21">
        <f>E20/D19*100</f>
        <v>-13.954344897479947</v>
      </c>
    </row>
    <row r="21" spans="3:6" ht="23.25" customHeight="1">
      <c r="C21" s="14" t="s">
        <v>7</v>
      </c>
      <c r="D21" s="18">
        <v>160677</v>
      </c>
      <c r="E21" s="16">
        <f>D21-D20</f>
        <v>-187425</v>
      </c>
      <c r="F21" s="21">
        <f>E21/D20*100</f>
        <v>-53.84197735146595</v>
      </c>
    </row>
    <row r="22" spans="3:6" ht="23.25" customHeight="1">
      <c r="C22" s="14" t="s">
        <v>17</v>
      </c>
      <c r="D22" s="18">
        <v>194079</v>
      </c>
      <c r="E22" s="16">
        <f>D22-D21</f>
        <v>33402</v>
      </c>
      <c r="F22" s="21">
        <f>E22/D21*100</f>
        <v>20.78828954984223</v>
      </c>
    </row>
    <row r="23" spans="3:6" ht="23.25" customHeight="1">
      <c r="C23" s="14" t="s">
        <v>9</v>
      </c>
      <c r="D23" s="18">
        <v>224816</v>
      </c>
      <c r="E23" s="16">
        <f>D23-D22</f>
        <v>30737</v>
      </c>
      <c r="F23" s="21">
        <f>E23/D22*100</f>
        <v>15.837365196646727</v>
      </c>
    </row>
    <row r="25" spans="1:3" ht="23.25" customHeight="1">
      <c r="A25" s="1" t="s">
        <v>295</v>
      </c>
      <c r="C25" s="54"/>
    </row>
    <row r="26" spans="3:15" ht="23.25" customHeight="1">
      <c r="C26" s="182" t="s">
        <v>122</v>
      </c>
      <c r="D26" s="171" t="s">
        <v>124</v>
      </c>
      <c r="E26" s="172" t="s">
        <v>125</v>
      </c>
      <c r="F26" s="173" t="s">
        <v>126</v>
      </c>
      <c r="L26" s="182" t="s">
        <v>1</v>
      </c>
      <c r="M26" s="171" t="s">
        <v>124</v>
      </c>
      <c r="N26" s="172" t="s">
        <v>38</v>
      </c>
      <c r="O26" s="173" t="s">
        <v>126</v>
      </c>
    </row>
    <row r="27" spans="3:15" ht="23.25" customHeight="1" thickBot="1">
      <c r="C27" s="183" t="s">
        <v>123</v>
      </c>
      <c r="D27" s="174" t="s">
        <v>127</v>
      </c>
      <c r="E27" s="175" t="s">
        <v>128</v>
      </c>
      <c r="F27" s="175" t="s">
        <v>129</v>
      </c>
      <c r="L27" s="183" t="s">
        <v>18</v>
      </c>
      <c r="M27" s="174" t="s">
        <v>127</v>
      </c>
      <c r="N27" s="175" t="s">
        <v>98</v>
      </c>
      <c r="O27" s="175" t="s">
        <v>129</v>
      </c>
    </row>
    <row r="28" spans="3:15" ht="23.25" customHeight="1" thickTop="1">
      <c r="C28" s="176" t="s">
        <v>5</v>
      </c>
      <c r="D28" s="177">
        <v>404555</v>
      </c>
      <c r="E28" s="178">
        <v>39451</v>
      </c>
      <c r="F28" s="179">
        <f>(E28-N28)/N28*100</f>
        <v>-7.626205863070151</v>
      </c>
      <c r="L28" s="176" t="s">
        <v>131</v>
      </c>
      <c r="M28" s="177">
        <v>438238</v>
      </c>
      <c r="N28" s="178">
        <v>42708</v>
      </c>
      <c r="O28" s="179">
        <v>-6.5490908295223305</v>
      </c>
    </row>
    <row r="29" spans="3:6" ht="23.25" customHeight="1">
      <c r="C29" s="180" t="s">
        <v>16</v>
      </c>
      <c r="D29" s="181">
        <v>348102</v>
      </c>
      <c r="E29" s="18">
        <v>33937</v>
      </c>
      <c r="F29" s="21">
        <f>(E29-E28)/E28*100</f>
        <v>-13.976832019467187</v>
      </c>
    </row>
    <row r="30" spans="3:6" ht="23.25" customHeight="1">
      <c r="C30" s="180" t="s">
        <v>7</v>
      </c>
      <c r="D30" s="181">
        <v>160677</v>
      </c>
      <c r="E30" s="18">
        <v>15713</v>
      </c>
      <c r="F30" s="21">
        <f>(E30-E29)/E29*100</f>
        <v>-53.69950201844594</v>
      </c>
    </row>
    <row r="31" spans="3:6" ht="23.25" customHeight="1">
      <c r="C31" s="180" t="s">
        <v>17</v>
      </c>
      <c r="D31" s="181">
        <v>194079</v>
      </c>
      <c r="E31" s="18">
        <v>19023</v>
      </c>
      <c r="F31" s="21">
        <f>(E31-E30)/E30*100</f>
        <v>21.06535989308216</v>
      </c>
    </row>
    <row r="32" spans="3:6" ht="23.25" customHeight="1">
      <c r="C32" s="180" t="s">
        <v>9</v>
      </c>
      <c r="D32" s="181">
        <v>224816</v>
      </c>
      <c r="E32" s="18">
        <v>21986</v>
      </c>
      <c r="F32" s="16">
        <f>(E32-E31)/E31*100</f>
        <v>15.575881827261737</v>
      </c>
    </row>
  </sheetData>
  <sheetProtection/>
  <mergeCells count="4">
    <mergeCell ref="A4:C4"/>
    <mergeCell ref="A5:C5"/>
    <mergeCell ref="B6:C6"/>
    <mergeCell ref="B7:C7"/>
  </mergeCells>
  <conditionalFormatting sqref="D5:E7">
    <cfRule type="containsBlanks" priority="3" dxfId="0">
      <formula>LEN(TRIM(D5))=0</formula>
    </cfRule>
  </conditionalFormatting>
  <conditionalFormatting sqref="D14:D15">
    <cfRule type="containsBlanks" priority="2" dxfId="0">
      <formula>LEN(TRIM(D14))=0</formula>
    </cfRule>
  </conditionalFormatting>
  <conditionalFormatting sqref="D22:D23 D31:E32">
    <cfRule type="containsBlanks" priority="1" dxfId="0">
      <formula>LEN(TRIM(D22))=0</formula>
    </cfRule>
  </conditionalFormatting>
  <printOptions/>
  <pageMargins left="0.7" right="0.7" top="0.75" bottom="0.75" header="0.3" footer="0.3"/>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M47"/>
  <sheetViews>
    <sheetView view="pageBreakPreview" zoomScaleNormal="70" zoomScaleSheetLayoutView="100" zoomScalePageLayoutView="0" workbookViewId="0" topLeftCell="A1">
      <selection activeCell="M27" sqref="M27"/>
    </sheetView>
  </sheetViews>
  <sheetFormatPr defaultColWidth="9.140625" defaultRowHeight="23.25" customHeight="1"/>
  <cols>
    <col min="1" max="1" width="5.140625" style="1" customWidth="1"/>
    <col min="2" max="2" width="5.421875" style="2" customWidth="1"/>
    <col min="3" max="3" width="11.140625" style="2" customWidth="1"/>
    <col min="4" max="26" width="11.8515625" style="2" customWidth="1"/>
    <col min="27" max="16384" width="9.00390625" style="2" customWidth="1"/>
  </cols>
  <sheetData>
    <row r="1" ht="23.25" customHeight="1">
      <c r="A1" s="1" t="s">
        <v>105</v>
      </c>
    </row>
    <row r="3" spans="1:7" ht="23.25" customHeight="1">
      <c r="A3" s="1" t="s">
        <v>266</v>
      </c>
      <c r="G3" s="4" t="s">
        <v>200</v>
      </c>
    </row>
    <row r="4" spans="1:7" ht="23.25" customHeight="1">
      <c r="A4" s="234" t="s">
        <v>1</v>
      </c>
      <c r="B4" s="234"/>
      <c r="C4" s="234"/>
      <c r="D4" s="5" t="s">
        <v>8</v>
      </c>
      <c r="E4" s="5" t="s">
        <v>9</v>
      </c>
      <c r="F4" s="5" t="s">
        <v>12</v>
      </c>
      <c r="G4" s="5" t="s">
        <v>14</v>
      </c>
    </row>
    <row r="5" spans="1:7" ht="23.25" customHeight="1">
      <c r="A5" s="235" t="s">
        <v>49</v>
      </c>
      <c r="B5" s="236"/>
      <c r="C5" s="237"/>
      <c r="D5" s="7">
        <v>30080989</v>
      </c>
      <c r="E5" s="7">
        <v>31169004</v>
      </c>
      <c r="F5" s="25">
        <f>E5-D5</f>
        <v>1088015</v>
      </c>
      <c r="G5" s="17">
        <f>F5/D5*100</f>
        <v>3.616952221883396</v>
      </c>
    </row>
    <row r="6" spans="1:7" ht="23.25" customHeight="1">
      <c r="A6" s="10"/>
      <c r="B6" s="239" t="s">
        <v>106</v>
      </c>
      <c r="C6" s="239"/>
      <c r="D6" s="7">
        <v>1032725</v>
      </c>
      <c r="E6" s="7">
        <v>1079294</v>
      </c>
      <c r="F6" s="25">
        <f>E6-D6</f>
        <v>46569</v>
      </c>
      <c r="G6" s="17">
        <f>F6/D6*100</f>
        <v>4.509332106804813</v>
      </c>
    </row>
    <row r="7" spans="1:7" ht="23.25" customHeight="1">
      <c r="A7" s="11"/>
      <c r="B7" s="238" t="s">
        <v>10</v>
      </c>
      <c r="C7" s="238"/>
      <c r="D7" s="21">
        <f>D6/D5*100</f>
        <v>3.4331484247409554</v>
      </c>
      <c r="E7" s="21">
        <f>E6/E5*100</f>
        <v>3.462715715908022</v>
      </c>
      <c r="F7" s="83"/>
      <c r="G7" s="17">
        <f>D7-E7</f>
        <v>-0.02956729116706658</v>
      </c>
    </row>
    <row r="9" spans="1:6" ht="23.25" customHeight="1">
      <c r="A9" s="1" t="s">
        <v>267</v>
      </c>
      <c r="F9" s="4" t="s">
        <v>201</v>
      </c>
    </row>
    <row r="10" spans="3:12" ht="23.25" customHeight="1">
      <c r="C10" s="5" t="s">
        <v>18</v>
      </c>
      <c r="D10" s="5" t="s">
        <v>15</v>
      </c>
      <c r="E10" s="5" t="s">
        <v>12</v>
      </c>
      <c r="F10" s="5" t="s">
        <v>14</v>
      </c>
      <c r="L10" s="18" t="s">
        <v>168</v>
      </c>
    </row>
    <row r="11" spans="3:13" ht="23.25" customHeight="1">
      <c r="C11" s="14" t="s">
        <v>5</v>
      </c>
      <c r="D11" s="18">
        <v>1062485</v>
      </c>
      <c r="E11" s="88">
        <f>D11-L11</f>
        <v>-20991</v>
      </c>
      <c r="F11" s="86">
        <f>E11/L11*100</f>
        <v>-1.9373756317629554</v>
      </c>
      <c r="L11" s="18">
        <v>1083476</v>
      </c>
      <c r="M11" s="19"/>
    </row>
    <row r="12" spans="3:6" ht="23.25" customHeight="1">
      <c r="C12" s="14" t="s">
        <v>16</v>
      </c>
      <c r="D12" s="18">
        <v>1074473</v>
      </c>
      <c r="E12" s="87">
        <f>D12-D11</f>
        <v>11988</v>
      </c>
      <c r="F12" s="86">
        <f>E12/D11*100</f>
        <v>1.1282982818580969</v>
      </c>
    </row>
    <row r="13" spans="3:6" ht="23.25" customHeight="1">
      <c r="C13" s="14" t="s">
        <v>7</v>
      </c>
      <c r="D13" s="18">
        <v>1080720</v>
      </c>
      <c r="E13" s="87">
        <f>D13-D12</f>
        <v>6247</v>
      </c>
      <c r="F13" s="86">
        <f>E13/D12*100</f>
        <v>0.5814013009168215</v>
      </c>
    </row>
    <row r="14" spans="3:6" ht="23.25" customHeight="1">
      <c r="C14" s="14" t="s">
        <v>17</v>
      </c>
      <c r="D14" s="18">
        <v>1032725</v>
      </c>
      <c r="E14" s="87">
        <f>D14-D13</f>
        <v>-47995</v>
      </c>
      <c r="F14" s="86">
        <f>E14/D13*100</f>
        <v>-4.441020800947516</v>
      </c>
    </row>
    <row r="15" spans="3:6" ht="23.25" customHeight="1">
      <c r="C15" s="14" t="s">
        <v>9</v>
      </c>
      <c r="D15" s="18">
        <v>1079294</v>
      </c>
      <c r="E15" s="87">
        <f>D15-D14</f>
        <v>46569</v>
      </c>
      <c r="F15" s="86">
        <f>E15/D14*100</f>
        <v>4.509332106804813</v>
      </c>
    </row>
    <row r="17" spans="1:6" ht="23.25" customHeight="1">
      <c r="A17" s="1" t="s">
        <v>274</v>
      </c>
      <c r="F17" s="4" t="s">
        <v>170</v>
      </c>
    </row>
    <row r="18" spans="3:12" ht="23.25" customHeight="1">
      <c r="C18" s="5" t="s">
        <v>18</v>
      </c>
      <c r="D18" s="5" t="s">
        <v>15</v>
      </c>
      <c r="E18" s="5" t="s">
        <v>12</v>
      </c>
      <c r="F18" s="5" t="s">
        <v>14</v>
      </c>
      <c r="L18" s="39" t="s">
        <v>168</v>
      </c>
    </row>
    <row r="19" spans="3:13" ht="23.25" customHeight="1">
      <c r="C19" s="14" t="s">
        <v>5</v>
      </c>
      <c r="D19" s="18">
        <v>496732</v>
      </c>
      <c r="E19" s="87">
        <f>D19-L19</f>
        <v>-10834</v>
      </c>
      <c r="F19" s="86">
        <f>E19/L19*100</f>
        <v>-2.134500734879799</v>
      </c>
      <c r="L19" s="18">
        <v>507566</v>
      </c>
      <c r="M19" s="19"/>
    </row>
    <row r="20" spans="3:6" ht="23.25" customHeight="1">
      <c r="C20" s="14" t="s">
        <v>16</v>
      </c>
      <c r="D20" s="18">
        <v>490187</v>
      </c>
      <c r="E20" s="87">
        <f>D20-D19</f>
        <v>-6545</v>
      </c>
      <c r="F20" s="86">
        <f>E20/D19*100</f>
        <v>-1.3176119114532585</v>
      </c>
    </row>
    <row r="21" spans="3:6" ht="23.25" customHeight="1">
      <c r="C21" s="14" t="s">
        <v>7</v>
      </c>
      <c r="D21" s="18">
        <v>482247</v>
      </c>
      <c r="E21" s="87">
        <f>D21-D20</f>
        <v>-7940</v>
      </c>
      <c r="F21" s="86">
        <f>E21/D20*100</f>
        <v>-1.6197899985107722</v>
      </c>
    </row>
    <row r="22" spans="3:6" ht="23.25" customHeight="1">
      <c r="C22" s="14" t="s">
        <v>17</v>
      </c>
      <c r="D22" s="53">
        <v>475120</v>
      </c>
      <c r="E22" s="87">
        <f>D22-D21</f>
        <v>-7127</v>
      </c>
      <c r="F22" s="86">
        <f>E22/D21*100</f>
        <v>-1.4778733719442527</v>
      </c>
    </row>
    <row r="23" spans="3:6" ht="23.25" customHeight="1">
      <c r="C23" s="14" t="s">
        <v>9</v>
      </c>
      <c r="D23" s="42">
        <v>468275</v>
      </c>
      <c r="E23" s="87">
        <f>D23-D22</f>
        <v>-6845</v>
      </c>
      <c r="F23" s="86">
        <f>E23/D22*100</f>
        <v>-1.4406886681259472</v>
      </c>
    </row>
    <row r="25" spans="1:6" ht="23.25" customHeight="1">
      <c r="A25" s="1" t="s">
        <v>275</v>
      </c>
      <c r="F25" s="4" t="s">
        <v>202</v>
      </c>
    </row>
    <row r="26" spans="3:12" ht="23.25" customHeight="1">
      <c r="C26" s="5" t="s">
        <v>18</v>
      </c>
      <c r="D26" s="5" t="s">
        <v>15</v>
      </c>
      <c r="E26" s="5" t="s">
        <v>12</v>
      </c>
      <c r="F26" s="5" t="s">
        <v>14</v>
      </c>
      <c r="L26" s="14" t="s">
        <v>168</v>
      </c>
    </row>
    <row r="27" spans="3:13" ht="23.25" customHeight="1">
      <c r="C27" s="14" t="s">
        <v>5</v>
      </c>
      <c r="D27" s="84">
        <v>565753</v>
      </c>
      <c r="E27" s="85">
        <f>D27-L27</f>
        <v>-10157</v>
      </c>
      <c r="F27" s="86">
        <f>E27/L27*100</f>
        <v>-1.7636436248719418</v>
      </c>
      <c r="L27" s="18">
        <v>575910</v>
      </c>
      <c r="M27" s="19"/>
    </row>
    <row r="28" spans="3:6" ht="23.25" customHeight="1">
      <c r="C28" s="14" t="s">
        <v>16</v>
      </c>
      <c r="D28" s="84">
        <v>584286</v>
      </c>
      <c r="E28" s="85">
        <f>D28-D27</f>
        <v>18533</v>
      </c>
      <c r="F28" s="86">
        <f>E28/D27*100</f>
        <v>3.27581117554834</v>
      </c>
    </row>
    <row r="29" spans="3:6" ht="23.25" customHeight="1">
      <c r="C29" s="14" t="s">
        <v>7</v>
      </c>
      <c r="D29" s="84">
        <v>598473</v>
      </c>
      <c r="E29" s="85">
        <f>D29-D28</f>
        <v>14187</v>
      </c>
      <c r="F29" s="86">
        <f>E29/D28*100</f>
        <v>2.428091722204537</v>
      </c>
    </row>
    <row r="30" spans="3:6" ht="23.25" customHeight="1">
      <c r="C30" s="14" t="s">
        <v>17</v>
      </c>
      <c r="D30" s="42">
        <v>557604</v>
      </c>
      <c r="E30" s="85">
        <f>D30-D29</f>
        <v>-40869</v>
      </c>
      <c r="F30" s="86">
        <f>E30/D29*100</f>
        <v>-6.828879498323233</v>
      </c>
    </row>
    <row r="31" spans="3:6" ht="23.25" customHeight="1">
      <c r="C31" s="14" t="s">
        <v>9</v>
      </c>
      <c r="D31" s="42">
        <v>611019</v>
      </c>
      <c r="E31" s="85">
        <f>D31-D30</f>
        <v>53415</v>
      </c>
      <c r="F31" s="86">
        <f>E31/D30*100</f>
        <v>9.579378914068048</v>
      </c>
    </row>
    <row r="33" spans="1:8" ht="23.25" customHeight="1">
      <c r="A33" s="1" t="s">
        <v>296</v>
      </c>
      <c r="H33" s="4" t="s">
        <v>203</v>
      </c>
    </row>
    <row r="34" spans="3:8" ht="23.25" customHeight="1">
      <c r="C34" s="5" t="s">
        <v>18</v>
      </c>
      <c r="D34" s="5" t="s">
        <v>5</v>
      </c>
      <c r="E34" s="5" t="s">
        <v>6</v>
      </c>
      <c r="F34" s="5" t="s">
        <v>7</v>
      </c>
      <c r="G34" s="5" t="s">
        <v>8</v>
      </c>
      <c r="H34" s="5" t="s">
        <v>9</v>
      </c>
    </row>
    <row r="35" spans="3:8" ht="23.25" customHeight="1">
      <c r="C35" s="5" t="s">
        <v>52</v>
      </c>
      <c r="D35" s="188">
        <v>37393</v>
      </c>
      <c r="E35" s="188">
        <v>37457</v>
      </c>
      <c r="F35" s="188">
        <v>37516</v>
      </c>
      <c r="G35" s="42">
        <v>37583</v>
      </c>
      <c r="H35" s="42">
        <v>37644</v>
      </c>
    </row>
    <row r="36" spans="3:8" ht="23.25" customHeight="1">
      <c r="C36" s="5" t="s">
        <v>53</v>
      </c>
      <c r="D36" s="188">
        <v>39056</v>
      </c>
      <c r="E36" s="188">
        <v>39218</v>
      </c>
      <c r="F36" s="188">
        <v>39440</v>
      </c>
      <c r="G36" s="42">
        <v>39366</v>
      </c>
      <c r="H36" s="42">
        <v>39727</v>
      </c>
    </row>
    <row r="37" spans="3:8" ht="23.25" customHeight="1">
      <c r="C37" s="93" t="s">
        <v>107</v>
      </c>
      <c r="D37" s="188">
        <v>48976</v>
      </c>
      <c r="E37" s="188">
        <v>48975</v>
      </c>
      <c r="F37" s="188">
        <v>49085</v>
      </c>
      <c r="G37" s="42">
        <v>49055</v>
      </c>
      <c r="H37" s="42">
        <v>49095</v>
      </c>
    </row>
    <row r="39" ht="23.25" customHeight="1">
      <c r="A39" s="1" t="s">
        <v>297</v>
      </c>
    </row>
    <row r="40" spans="3:6" ht="23.25" customHeight="1">
      <c r="C40" s="69" t="s">
        <v>1</v>
      </c>
      <c r="D40" s="234" t="s">
        <v>38</v>
      </c>
      <c r="E40" s="234"/>
      <c r="F40" s="234"/>
    </row>
    <row r="41" spans="3:6" ht="23.25" customHeight="1">
      <c r="C41" s="70"/>
      <c r="D41" s="184" t="s">
        <v>52</v>
      </c>
      <c r="E41" s="185" t="s">
        <v>53</v>
      </c>
      <c r="F41" s="185" t="s">
        <v>108</v>
      </c>
    </row>
    <row r="42" spans="3:6" ht="23.25" customHeight="1">
      <c r="C42" s="71" t="s">
        <v>18</v>
      </c>
      <c r="D42" s="186" t="s">
        <v>98</v>
      </c>
      <c r="E42" s="187" t="s">
        <v>98</v>
      </c>
      <c r="F42" s="187" t="s">
        <v>98</v>
      </c>
    </row>
    <row r="43" spans="3:6" ht="23.25" customHeight="1">
      <c r="C43" s="14" t="s">
        <v>5</v>
      </c>
      <c r="D43" s="18">
        <v>497611</v>
      </c>
      <c r="E43" s="18">
        <v>566778</v>
      </c>
      <c r="F43" s="18">
        <v>1064389</v>
      </c>
    </row>
    <row r="44" spans="3:6" ht="23.25" customHeight="1">
      <c r="C44" s="14" t="s">
        <v>16</v>
      </c>
      <c r="D44" s="18">
        <v>491095</v>
      </c>
      <c r="E44" s="18">
        <v>585390</v>
      </c>
      <c r="F44" s="18">
        <v>1076485</v>
      </c>
    </row>
    <row r="45" spans="3:6" ht="23.25" customHeight="1">
      <c r="C45" s="14" t="s">
        <v>7</v>
      </c>
      <c r="D45" s="18">
        <v>484669</v>
      </c>
      <c r="E45" s="18">
        <v>601498</v>
      </c>
      <c r="F45" s="18">
        <v>1086167</v>
      </c>
    </row>
    <row r="46" spans="3:6" ht="23.25" customHeight="1">
      <c r="C46" s="14" t="s">
        <v>17</v>
      </c>
      <c r="D46" s="18">
        <v>474319</v>
      </c>
      <c r="E46" s="18">
        <v>556597</v>
      </c>
      <c r="F46" s="18">
        <v>1030917</v>
      </c>
    </row>
    <row r="47" spans="3:6" ht="23.25" customHeight="1">
      <c r="C47" s="14" t="s">
        <v>9</v>
      </c>
      <c r="D47" s="18">
        <v>468930</v>
      </c>
      <c r="E47" s="18">
        <v>611872</v>
      </c>
      <c r="F47" s="18">
        <v>1080802</v>
      </c>
    </row>
  </sheetData>
  <sheetProtection/>
  <mergeCells count="5">
    <mergeCell ref="D40:F40"/>
    <mergeCell ref="A4:C4"/>
    <mergeCell ref="A5:C5"/>
    <mergeCell ref="B6:C6"/>
    <mergeCell ref="B7:C7"/>
  </mergeCells>
  <conditionalFormatting sqref="D14:D15 D22:D23 D30:D31 G35:H37 D46:F47">
    <cfRule type="containsBlanks" priority="2" dxfId="0">
      <formula>LEN(TRIM(D14))=0</formula>
    </cfRule>
  </conditionalFormatting>
  <conditionalFormatting sqref="D5:E6">
    <cfRule type="containsBlanks" priority="1" dxfId="0">
      <formula>LEN(TRIM(D5))=0</formula>
    </cfRule>
  </conditionalFormatting>
  <printOptions/>
  <pageMargins left="0.7" right="0.7" top="0.75" bottom="0.75" header="0.3" footer="0.3"/>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116"/>
  <sheetViews>
    <sheetView view="pageBreakPreview" zoomScaleNormal="70" zoomScaleSheetLayoutView="100" zoomScalePageLayoutView="0" workbookViewId="0" topLeftCell="A1">
      <selection activeCell="Q22" sqref="Q22"/>
    </sheetView>
  </sheetViews>
  <sheetFormatPr defaultColWidth="9.140625" defaultRowHeight="23.25" customHeight="1"/>
  <cols>
    <col min="1" max="2" width="5.140625" style="1" customWidth="1"/>
    <col min="3" max="27" width="11.8515625" style="2" customWidth="1"/>
    <col min="28" max="16384" width="9.00390625" style="2" customWidth="1"/>
  </cols>
  <sheetData>
    <row r="1" ht="23.25" customHeight="1">
      <c r="A1" s="1" t="s">
        <v>213</v>
      </c>
    </row>
    <row r="3" ht="23.25" customHeight="1">
      <c r="A3" s="1" t="s">
        <v>214</v>
      </c>
    </row>
    <row r="4" spans="1:9" ht="37.5" customHeight="1">
      <c r="A4" s="331" t="s">
        <v>215</v>
      </c>
      <c r="B4" s="331"/>
      <c r="C4" s="331"/>
      <c r="D4" s="331"/>
      <c r="E4" s="331"/>
      <c r="F4" s="331"/>
      <c r="G4" s="331"/>
      <c r="H4" s="331"/>
      <c r="I4" s="331"/>
    </row>
    <row r="5" spans="1:9" ht="37.5" customHeight="1">
      <c r="A5" s="331"/>
      <c r="B5" s="331"/>
      <c r="C5" s="331"/>
      <c r="D5" s="331"/>
      <c r="E5" s="331"/>
      <c r="F5" s="331"/>
      <c r="G5" s="331"/>
      <c r="H5" s="331"/>
      <c r="I5" s="331"/>
    </row>
    <row r="6" spans="1:9" ht="23.25" customHeight="1">
      <c r="A6" s="1" t="s">
        <v>217</v>
      </c>
      <c r="H6" s="4"/>
      <c r="I6" s="4" t="s">
        <v>212</v>
      </c>
    </row>
    <row r="7" spans="1:9" ht="23.25" customHeight="1">
      <c r="A7" s="234" t="s">
        <v>207</v>
      </c>
      <c r="B7" s="234"/>
      <c r="C7" s="234"/>
      <c r="D7" s="228"/>
      <c r="E7" s="5" t="s">
        <v>5</v>
      </c>
      <c r="F7" s="5" t="s">
        <v>6</v>
      </c>
      <c r="G7" s="5" t="s">
        <v>51</v>
      </c>
      <c r="H7" s="5" t="s">
        <v>69</v>
      </c>
      <c r="I7" s="5" t="s">
        <v>161</v>
      </c>
    </row>
    <row r="8" spans="1:9" ht="23.25" customHeight="1">
      <c r="A8" s="235" t="s">
        <v>44</v>
      </c>
      <c r="B8" s="236"/>
      <c r="C8" s="236"/>
      <c r="D8" s="236"/>
      <c r="E8" s="189">
        <v>96.5</v>
      </c>
      <c r="F8" s="189">
        <v>96.6</v>
      </c>
      <c r="G8" s="190">
        <v>96.4</v>
      </c>
      <c r="H8" s="17">
        <v>96.7</v>
      </c>
      <c r="I8" s="24">
        <v>97.1</v>
      </c>
    </row>
    <row r="9" spans="1:9" ht="23.25" customHeight="1">
      <c r="A9" s="191"/>
      <c r="B9" s="235" t="s">
        <v>210</v>
      </c>
      <c r="C9" s="236"/>
      <c r="D9" s="236"/>
      <c r="E9" s="189">
        <v>99.2</v>
      </c>
      <c r="F9" s="189">
        <v>99.3</v>
      </c>
      <c r="G9" s="190">
        <v>99.1</v>
      </c>
      <c r="H9" s="17">
        <v>99.4</v>
      </c>
      <c r="I9" s="24">
        <v>99.4</v>
      </c>
    </row>
    <row r="10" spans="1:9" ht="23.25" customHeight="1">
      <c r="A10" s="10"/>
      <c r="B10" s="10"/>
      <c r="C10" s="341" t="s">
        <v>208</v>
      </c>
      <c r="D10" s="342"/>
      <c r="E10" s="189">
        <v>99.3</v>
      </c>
      <c r="F10" s="189">
        <v>99.4</v>
      </c>
      <c r="G10" s="190">
        <v>99.3</v>
      </c>
      <c r="H10" s="17">
        <v>99.3</v>
      </c>
      <c r="I10" s="24">
        <v>99.4</v>
      </c>
    </row>
    <row r="11" spans="1:9" ht="23.25" customHeight="1">
      <c r="A11" s="10"/>
      <c r="B11" s="10"/>
      <c r="C11" s="10"/>
      <c r="D11" s="192" t="s">
        <v>4</v>
      </c>
      <c r="E11" s="21">
        <v>99.1</v>
      </c>
      <c r="F11" s="21">
        <v>99.1</v>
      </c>
      <c r="G11" s="17">
        <v>99.1</v>
      </c>
      <c r="H11" s="17">
        <v>99.2</v>
      </c>
      <c r="I11" s="24">
        <v>99.2</v>
      </c>
    </row>
    <row r="12" spans="1:9" ht="23.25" customHeight="1">
      <c r="A12" s="10"/>
      <c r="B12" s="10"/>
      <c r="C12" s="193"/>
      <c r="D12" s="192" t="s">
        <v>36</v>
      </c>
      <c r="E12" s="21">
        <v>99.9</v>
      </c>
      <c r="F12" s="21" t="s">
        <v>254</v>
      </c>
      <c r="G12" s="17">
        <v>99.7</v>
      </c>
      <c r="H12" s="17">
        <v>99.8</v>
      </c>
      <c r="I12" s="24">
        <v>99.9</v>
      </c>
    </row>
    <row r="13" spans="1:9" ht="23.25" customHeight="1">
      <c r="A13" s="10"/>
      <c r="B13" s="10"/>
      <c r="C13" s="238" t="s">
        <v>50</v>
      </c>
      <c r="D13" s="345"/>
      <c r="E13" s="21">
        <v>99.1</v>
      </c>
      <c r="F13" s="21">
        <v>99.2</v>
      </c>
      <c r="G13" s="17">
        <v>98.9</v>
      </c>
      <c r="H13" s="17">
        <v>99.3</v>
      </c>
      <c r="I13" s="24">
        <v>99.4</v>
      </c>
    </row>
    <row r="14" spans="1:9" ht="23.25" customHeight="1">
      <c r="A14" s="10"/>
      <c r="B14" s="10"/>
      <c r="C14" s="238" t="s">
        <v>209</v>
      </c>
      <c r="D14" s="345"/>
      <c r="E14" s="21">
        <v>99.1</v>
      </c>
      <c r="F14" s="21">
        <v>99.2</v>
      </c>
      <c r="G14" s="17">
        <v>98.9</v>
      </c>
      <c r="H14" s="17">
        <v>99.3</v>
      </c>
      <c r="I14" s="24">
        <v>99.4</v>
      </c>
    </row>
    <row r="15" spans="1:9" ht="23.25" customHeight="1" thickBot="1">
      <c r="A15" s="10"/>
      <c r="B15" s="194"/>
      <c r="C15" s="343" t="s">
        <v>57</v>
      </c>
      <c r="D15" s="344"/>
      <c r="E15" s="195">
        <v>98.8</v>
      </c>
      <c r="F15" s="195">
        <v>98.9</v>
      </c>
      <c r="G15" s="196">
        <v>99.1</v>
      </c>
      <c r="H15" s="196">
        <v>99.1</v>
      </c>
      <c r="I15" s="197">
        <v>99.1</v>
      </c>
    </row>
    <row r="16" spans="1:9" ht="23.25" customHeight="1" thickTop="1">
      <c r="A16" s="11"/>
      <c r="B16" s="346" t="s">
        <v>211</v>
      </c>
      <c r="C16" s="347"/>
      <c r="D16" s="347"/>
      <c r="E16" s="179">
        <v>18.6</v>
      </c>
      <c r="F16" s="179">
        <v>17.6</v>
      </c>
      <c r="G16" s="198">
        <v>17.8</v>
      </c>
      <c r="H16" s="198">
        <v>20.6</v>
      </c>
      <c r="I16" s="199">
        <v>17.6</v>
      </c>
    </row>
    <row r="17" spans="1:8" ht="23.25" customHeight="1">
      <c r="A17" s="200"/>
      <c r="B17" s="201" t="s">
        <v>216</v>
      </c>
      <c r="C17" s="202"/>
      <c r="D17" s="202"/>
      <c r="E17" s="203"/>
      <c r="F17" s="203"/>
      <c r="G17" s="204"/>
      <c r="H17" s="205"/>
    </row>
    <row r="18" spans="1:8" ht="23.25" customHeight="1">
      <c r="A18" s="200"/>
      <c r="B18" s="200"/>
      <c r="C18" s="202"/>
      <c r="D18" s="202"/>
      <c r="E18" s="203"/>
      <c r="F18" s="203"/>
      <c r="G18" s="204"/>
      <c r="H18" s="205"/>
    </row>
    <row r="19" spans="1:8" ht="23.25" customHeight="1">
      <c r="A19" s="201" t="s">
        <v>232</v>
      </c>
      <c r="B19" s="200"/>
      <c r="C19" s="202"/>
      <c r="D19" s="202"/>
      <c r="E19" s="203"/>
      <c r="F19" s="203"/>
      <c r="G19" s="204"/>
      <c r="H19" s="205"/>
    </row>
    <row r="20" spans="1:8" ht="23.25" customHeight="1">
      <c r="A20" s="201" t="s">
        <v>218</v>
      </c>
      <c r="B20" s="200"/>
      <c r="C20" s="202"/>
      <c r="D20" s="202"/>
      <c r="E20" s="203"/>
      <c r="F20" s="203"/>
      <c r="G20" s="204"/>
      <c r="H20" s="205"/>
    </row>
    <row r="21" spans="1:9" ht="60" customHeight="1">
      <c r="A21" s="339" t="s">
        <v>219</v>
      </c>
      <c r="B21" s="339"/>
      <c r="C21" s="339"/>
      <c r="D21" s="339"/>
      <c r="E21" s="339"/>
      <c r="F21" s="339"/>
      <c r="G21" s="339"/>
      <c r="H21" s="339"/>
      <c r="I21" s="339"/>
    </row>
    <row r="22" spans="1:9" ht="37.5" customHeight="1">
      <c r="A22" s="339"/>
      <c r="B22" s="339"/>
      <c r="C22" s="339"/>
      <c r="D22" s="339"/>
      <c r="E22" s="339"/>
      <c r="F22" s="339"/>
      <c r="G22" s="339"/>
      <c r="H22" s="339"/>
      <c r="I22" s="339"/>
    </row>
    <row r="23" spans="1:8" ht="23.25" customHeight="1">
      <c r="A23" s="200"/>
      <c r="B23" s="200"/>
      <c r="C23" s="202"/>
      <c r="D23" s="202"/>
      <c r="E23" s="203"/>
      <c r="F23" s="203"/>
      <c r="G23" s="204"/>
      <c r="H23" s="205"/>
    </row>
    <row r="24" spans="1:9" ht="23.25" customHeight="1">
      <c r="A24" s="201" t="s">
        <v>220</v>
      </c>
      <c r="B24" s="200"/>
      <c r="C24" s="202"/>
      <c r="D24" s="202"/>
      <c r="E24" s="203"/>
      <c r="F24" s="203"/>
      <c r="G24" s="204"/>
      <c r="H24" s="205"/>
      <c r="I24" s="4" t="s">
        <v>139</v>
      </c>
    </row>
    <row r="25" spans="1:9" ht="23.25" customHeight="1">
      <c r="A25" s="200"/>
      <c r="B25" s="200"/>
      <c r="C25" s="206" t="s">
        <v>221</v>
      </c>
      <c r="D25" s="206" t="s">
        <v>207</v>
      </c>
      <c r="E25" s="5" t="s">
        <v>5</v>
      </c>
      <c r="F25" s="5" t="s">
        <v>6</v>
      </c>
      <c r="G25" s="5" t="s">
        <v>51</v>
      </c>
      <c r="H25" s="5" t="s">
        <v>69</v>
      </c>
      <c r="I25" s="5" t="s">
        <v>161</v>
      </c>
    </row>
    <row r="26" spans="1:9" ht="23.25" customHeight="1">
      <c r="A26" s="200"/>
      <c r="B26" s="200"/>
      <c r="C26" s="340" t="s">
        <v>227</v>
      </c>
      <c r="D26" s="207" t="s">
        <v>222</v>
      </c>
      <c r="E26" s="18">
        <v>19731</v>
      </c>
      <c r="F26" s="18">
        <v>20648</v>
      </c>
      <c r="G26" s="18">
        <v>23622</v>
      </c>
      <c r="H26" s="18">
        <v>22185</v>
      </c>
      <c r="I26" s="18">
        <v>24423</v>
      </c>
    </row>
    <row r="27" spans="1:9" ht="23.25" customHeight="1">
      <c r="A27" s="200"/>
      <c r="B27" s="200"/>
      <c r="C27" s="340"/>
      <c r="D27" s="207" t="s">
        <v>223</v>
      </c>
      <c r="E27" s="18">
        <v>401849</v>
      </c>
      <c r="F27" s="18">
        <v>417367</v>
      </c>
      <c r="G27" s="18">
        <v>454237</v>
      </c>
      <c r="H27" s="18">
        <v>421852</v>
      </c>
      <c r="I27" s="18">
        <v>482942</v>
      </c>
    </row>
    <row r="28" spans="1:9" ht="23.25" customHeight="1">
      <c r="A28" s="200"/>
      <c r="B28" s="200"/>
      <c r="C28" s="300" t="s">
        <v>224</v>
      </c>
      <c r="D28" s="207" t="s">
        <v>222</v>
      </c>
      <c r="E28" s="18">
        <v>47025</v>
      </c>
      <c r="F28" s="18">
        <v>50156</v>
      </c>
      <c r="G28" s="18">
        <v>53670</v>
      </c>
      <c r="H28" s="18">
        <v>55576</v>
      </c>
      <c r="I28" s="18">
        <v>59869</v>
      </c>
    </row>
    <row r="29" spans="1:9" ht="23.25" customHeight="1">
      <c r="A29" s="200"/>
      <c r="B29" s="200"/>
      <c r="C29" s="300"/>
      <c r="D29" s="207" t="s">
        <v>223</v>
      </c>
      <c r="E29" s="18">
        <v>736394</v>
      </c>
      <c r="F29" s="18">
        <v>794706</v>
      </c>
      <c r="G29" s="18">
        <v>863070</v>
      </c>
      <c r="H29" s="18">
        <v>868046</v>
      </c>
      <c r="I29" s="18">
        <v>919509</v>
      </c>
    </row>
    <row r="30" spans="1:9" ht="23.25" customHeight="1">
      <c r="A30" s="200"/>
      <c r="B30" s="200"/>
      <c r="C30" s="300" t="s">
        <v>225</v>
      </c>
      <c r="D30" s="207" t="s">
        <v>222</v>
      </c>
      <c r="E30" s="18">
        <v>29435</v>
      </c>
      <c r="F30" s="18">
        <v>31584</v>
      </c>
      <c r="G30" s="18">
        <v>35349</v>
      </c>
      <c r="H30" s="18">
        <v>34465</v>
      </c>
      <c r="I30" s="18">
        <v>34019</v>
      </c>
    </row>
    <row r="31" spans="1:9" ht="23.25" customHeight="1">
      <c r="A31" s="200"/>
      <c r="B31" s="200"/>
      <c r="C31" s="300"/>
      <c r="D31" s="207" t="s">
        <v>223</v>
      </c>
      <c r="E31" s="18">
        <v>211051</v>
      </c>
      <c r="F31" s="18">
        <v>234213</v>
      </c>
      <c r="G31" s="18">
        <v>272061</v>
      </c>
      <c r="H31" s="18">
        <v>272472</v>
      </c>
      <c r="I31" s="18">
        <v>276023</v>
      </c>
    </row>
    <row r="32" spans="1:9" ht="23.25" customHeight="1">
      <c r="A32" s="200"/>
      <c r="B32" s="200"/>
      <c r="C32" s="300" t="s">
        <v>226</v>
      </c>
      <c r="D32" s="207" t="s">
        <v>222</v>
      </c>
      <c r="E32" s="18">
        <v>96191</v>
      </c>
      <c r="F32" s="18">
        <v>102388</v>
      </c>
      <c r="G32" s="18">
        <v>112641</v>
      </c>
      <c r="H32" s="18">
        <v>112226</v>
      </c>
      <c r="I32" s="18">
        <v>118311</v>
      </c>
    </row>
    <row r="33" spans="1:9" ht="23.25" customHeight="1">
      <c r="A33" s="200"/>
      <c r="B33" s="200"/>
      <c r="C33" s="300"/>
      <c r="D33" s="207" t="s">
        <v>223</v>
      </c>
      <c r="E33" s="18">
        <v>1349294</v>
      </c>
      <c r="F33" s="18">
        <v>1446286</v>
      </c>
      <c r="G33" s="18">
        <v>1589368</v>
      </c>
      <c r="H33" s="18">
        <v>1562370</v>
      </c>
      <c r="I33" s="18">
        <v>1678474</v>
      </c>
    </row>
    <row r="34" spans="1:8" ht="23.25" customHeight="1">
      <c r="A34" s="200"/>
      <c r="B34" s="200"/>
      <c r="C34" s="202"/>
      <c r="D34" s="202"/>
      <c r="E34" s="203"/>
      <c r="F34" s="203"/>
      <c r="G34" s="204"/>
      <c r="H34" s="205"/>
    </row>
    <row r="35" spans="1:9" ht="23.25" customHeight="1">
      <c r="A35" s="201" t="s">
        <v>228</v>
      </c>
      <c r="B35" s="200"/>
      <c r="C35" s="202"/>
      <c r="D35" s="202"/>
      <c r="E35" s="203"/>
      <c r="F35" s="203"/>
      <c r="G35" s="204"/>
      <c r="H35" s="205"/>
      <c r="I35" s="4" t="s">
        <v>139</v>
      </c>
    </row>
    <row r="36" spans="1:9" ht="23.25" customHeight="1">
      <c r="A36" s="200"/>
      <c r="B36" s="200"/>
      <c r="C36" s="206" t="s">
        <v>221</v>
      </c>
      <c r="D36" s="206" t="s">
        <v>207</v>
      </c>
      <c r="E36" s="5" t="s">
        <v>5</v>
      </c>
      <c r="F36" s="5" t="s">
        <v>6</v>
      </c>
      <c r="G36" s="5" t="s">
        <v>51</v>
      </c>
      <c r="H36" s="5" t="s">
        <v>69</v>
      </c>
      <c r="I36" s="5" t="s">
        <v>161</v>
      </c>
    </row>
    <row r="37" spans="1:9" ht="23.25" customHeight="1">
      <c r="A37" s="200"/>
      <c r="B37" s="200"/>
      <c r="C37" s="340" t="s">
        <v>227</v>
      </c>
      <c r="D37" s="207" t="s">
        <v>222</v>
      </c>
      <c r="E37" s="208" t="s">
        <v>165</v>
      </c>
      <c r="F37" s="208" t="s">
        <v>255</v>
      </c>
      <c r="G37" s="25">
        <v>8</v>
      </c>
      <c r="H37" s="42">
        <v>725</v>
      </c>
      <c r="I37" s="42">
        <v>792</v>
      </c>
    </row>
    <row r="38" spans="1:9" ht="23.25" customHeight="1">
      <c r="A38" s="200"/>
      <c r="B38" s="200"/>
      <c r="C38" s="340"/>
      <c r="D38" s="207" t="s">
        <v>223</v>
      </c>
      <c r="E38" s="208" t="s">
        <v>165</v>
      </c>
      <c r="F38" s="208" t="s">
        <v>255</v>
      </c>
      <c r="G38" s="25">
        <v>174</v>
      </c>
      <c r="H38" s="42">
        <v>28422</v>
      </c>
      <c r="I38" s="42">
        <v>27276</v>
      </c>
    </row>
    <row r="39" spans="1:9" ht="23.25" customHeight="1">
      <c r="A39" s="200"/>
      <c r="B39" s="200"/>
      <c r="C39" s="300" t="s">
        <v>224</v>
      </c>
      <c r="D39" s="207" t="s">
        <v>222</v>
      </c>
      <c r="E39" s="208" t="s">
        <v>165</v>
      </c>
      <c r="F39" s="208" t="s">
        <v>255</v>
      </c>
      <c r="G39" s="25">
        <v>38</v>
      </c>
      <c r="H39" s="42">
        <v>1495</v>
      </c>
      <c r="I39" s="42">
        <v>1973</v>
      </c>
    </row>
    <row r="40" spans="1:9" ht="23.25" customHeight="1">
      <c r="A40" s="200"/>
      <c r="B40" s="200"/>
      <c r="C40" s="300"/>
      <c r="D40" s="207" t="s">
        <v>223</v>
      </c>
      <c r="E40" s="208" t="s">
        <v>165</v>
      </c>
      <c r="F40" s="208" t="s">
        <v>255</v>
      </c>
      <c r="G40" s="25">
        <v>653</v>
      </c>
      <c r="H40" s="42">
        <v>51344</v>
      </c>
      <c r="I40" s="42">
        <v>66760</v>
      </c>
    </row>
    <row r="41" spans="1:9" ht="23.25" customHeight="1">
      <c r="A41" s="200"/>
      <c r="B41" s="200"/>
      <c r="C41" s="300" t="s">
        <v>225</v>
      </c>
      <c r="D41" s="207" t="s">
        <v>222</v>
      </c>
      <c r="E41" s="208" t="s">
        <v>165</v>
      </c>
      <c r="F41" s="208" t="s">
        <v>255</v>
      </c>
      <c r="G41" s="25">
        <v>0</v>
      </c>
      <c r="H41" s="42">
        <v>1375</v>
      </c>
      <c r="I41" s="42">
        <v>1229</v>
      </c>
    </row>
    <row r="42" spans="1:9" ht="23.25" customHeight="1">
      <c r="A42" s="200"/>
      <c r="B42" s="200"/>
      <c r="C42" s="300"/>
      <c r="D42" s="207" t="s">
        <v>223</v>
      </c>
      <c r="E42" s="208" t="s">
        <v>165</v>
      </c>
      <c r="F42" s="208" t="s">
        <v>255</v>
      </c>
      <c r="G42" s="25">
        <v>0</v>
      </c>
      <c r="H42" s="42">
        <v>10709</v>
      </c>
      <c r="I42" s="42">
        <v>9640</v>
      </c>
    </row>
    <row r="43" spans="1:9" ht="23.25" customHeight="1">
      <c r="A43" s="200"/>
      <c r="B43" s="200"/>
      <c r="C43" s="300" t="s">
        <v>226</v>
      </c>
      <c r="D43" s="207" t="s">
        <v>222</v>
      </c>
      <c r="E43" s="208" t="s">
        <v>165</v>
      </c>
      <c r="F43" s="208" t="s">
        <v>255</v>
      </c>
      <c r="G43" s="25">
        <v>46</v>
      </c>
      <c r="H43" s="42">
        <v>3595</v>
      </c>
      <c r="I43" s="42">
        <v>3994</v>
      </c>
    </row>
    <row r="44" spans="1:9" ht="23.25" customHeight="1">
      <c r="A44" s="200"/>
      <c r="B44" s="200"/>
      <c r="C44" s="300"/>
      <c r="D44" s="207" t="s">
        <v>223</v>
      </c>
      <c r="E44" s="208" t="s">
        <v>165</v>
      </c>
      <c r="F44" s="208" t="s">
        <v>255</v>
      </c>
      <c r="G44" s="25">
        <v>827</v>
      </c>
      <c r="H44" s="42">
        <v>90475</v>
      </c>
      <c r="I44" s="42">
        <v>103676</v>
      </c>
    </row>
    <row r="45" spans="1:8" ht="23.25" customHeight="1">
      <c r="A45" s="200"/>
      <c r="B45" s="200"/>
      <c r="C45" s="202"/>
      <c r="D45" s="202"/>
      <c r="E45" s="203"/>
      <c r="F45" s="203"/>
      <c r="G45" s="204"/>
      <c r="H45" s="205"/>
    </row>
    <row r="46" spans="1:8" ht="23.25" customHeight="1">
      <c r="A46" s="201" t="s">
        <v>229</v>
      </c>
      <c r="B46" s="200"/>
      <c r="C46" s="202"/>
      <c r="D46" s="202"/>
      <c r="E46" s="203"/>
      <c r="F46" s="203"/>
      <c r="G46" s="204"/>
      <c r="H46" s="205"/>
    </row>
    <row r="47" spans="1:9" ht="45" customHeight="1">
      <c r="A47" s="339" t="s">
        <v>230</v>
      </c>
      <c r="B47" s="339"/>
      <c r="C47" s="339"/>
      <c r="D47" s="339"/>
      <c r="E47" s="339"/>
      <c r="F47" s="339"/>
      <c r="G47" s="339"/>
      <c r="H47" s="339"/>
      <c r="I47" s="339"/>
    </row>
    <row r="48" spans="1:9" ht="23.25" customHeight="1">
      <c r="A48" s="339"/>
      <c r="B48" s="339"/>
      <c r="C48" s="339"/>
      <c r="D48" s="339"/>
      <c r="E48" s="339"/>
      <c r="F48" s="339"/>
      <c r="G48" s="339"/>
      <c r="H48" s="339"/>
      <c r="I48" s="339"/>
    </row>
    <row r="49" spans="1:8" ht="23.25" customHeight="1">
      <c r="A49" s="200"/>
      <c r="B49" s="200"/>
      <c r="C49" s="202"/>
      <c r="D49" s="202"/>
      <c r="E49" s="203"/>
      <c r="F49" s="203"/>
      <c r="G49" s="204"/>
      <c r="H49" s="205"/>
    </row>
    <row r="50" spans="1:9" ht="23.25" customHeight="1">
      <c r="A50" s="201" t="s">
        <v>231</v>
      </c>
      <c r="B50" s="200"/>
      <c r="C50" s="202"/>
      <c r="D50" s="202"/>
      <c r="E50" s="203"/>
      <c r="F50" s="203"/>
      <c r="G50" s="204"/>
      <c r="H50" s="205"/>
      <c r="I50" s="4" t="s">
        <v>256</v>
      </c>
    </row>
    <row r="51" spans="1:9" ht="23.25" customHeight="1">
      <c r="A51" s="200"/>
      <c r="B51" s="200"/>
      <c r="C51" s="206" t="s">
        <v>221</v>
      </c>
      <c r="D51" s="206" t="s">
        <v>207</v>
      </c>
      <c r="E51" s="5" t="s">
        <v>5</v>
      </c>
      <c r="F51" s="5" t="s">
        <v>6</v>
      </c>
      <c r="G51" s="5" t="s">
        <v>51</v>
      </c>
      <c r="H51" s="5" t="s">
        <v>69</v>
      </c>
      <c r="I51" s="5" t="s">
        <v>161</v>
      </c>
    </row>
    <row r="52" spans="1:9" ht="23.25" customHeight="1">
      <c r="A52" s="200"/>
      <c r="B52" s="200"/>
      <c r="C52" s="333" t="s">
        <v>227</v>
      </c>
      <c r="D52" s="207" t="s">
        <v>222</v>
      </c>
      <c r="E52" s="209">
        <v>26908</v>
      </c>
      <c r="F52" s="209">
        <v>26795</v>
      </c>
      <c r="G52" s="209">
        <v>23987</v>
      </c>
      <c r="H52" s="210">
        <v>22969</v>
      </c>
      <c r="I52" s="210">
        <v>22142</v>
      </c>
    </row>
    <row r="53" spans="1:9" ht="23.25" customHeight="1">
      <c r="A53" s="200"/>
      <c r="B53" s="200"/>
      <c r="C53" s="334"/>
      <c r="D53" s="207" t="s">
        <v>223</v>
      </c>
      <c r="E53" s="209">
        <v>924988</v>
      </c>
      <c r="F53" s="209">
        <v>972823</v>
      </c>
      <c r="G53" s="209">
        <v>923958</v>
      </c>
      <c r="H53" s="210">
        <v>962223</v>
      </c>
      <c r="I53" s="210">
        <v>898851</v>
      </c>
    </row>
    <row r="54" spans="1:9" ht="23.25" customHeight="1">
      <c r="A54" s="200"/>
      <c r="B54" s="200"/>
      <c r="C54" s="335"/>
      <c r="D54" s="207" t="s">
        <v>257</v>
      </c>
      <c r="E54" s="211">
        <v>0.349</v>
      </c>
      <c r="F54" s="211">
        <v>0.357</v>
      </c>
      <c r="G54" s="211">
        <v>0.349</v>
      </c>
      <c r="H54" s="212">
        <v>0.354</v>
      </c>
      <c r="I54" s="212">
        <v>0.336</v>
      </c>
    </row>
    <row r="55" spans="1:9" ht="23.25" customHeight="1">
      <c r="A55" s="200"/>
      <c r="B55" s="200"/>
      <c r="C55" s="336" t="s">
        <v>224</v>
      </c>
      <c r="D55" s="207" t="s">
        <v>222</v>
      </c>
      <c r="E55" s="209">
        <v>180095</v>
      </c>
      <c r="F55" s="209">
        <v>177917</v>
      </c>
      <c r="G55" s="209">
        <v>154299</v>
      </c>
      <c r="H55" s="210">
        <v>152057</v>
      </c>
      <c r="I55" s="210">
        <v>149436</v>
      </c>
    </row>
    <row r="56" spans="1:9" ht="23.25" customHeight="1">
      <c r="A56" s="200"/>
      <c r="B56" s="200"/>
      <c r="C56" s="337"/>
      <c r="D56" s="207" t="s">
        <v>223</v>
      </c>
      <c r="E56" s="209">
        <v>5826691</v>
      </c>
      <c r="F56" s="209">
        <v>5943984</v>
      </c>
      <c r="G56" s="209">
        <v>6248497</v>
      </c>
      <c r="H56" s="210">
        <v>6231411</v>
      </c>
      <c r="I56" s="210">
        <v>7239211</v>
      </c>
    </row>
    <row r="57" spans="1:9" ht="23.25" customHeight="1">
      <c r="A57" s="200"/>
      <c r="B57" s="200"/>
      <c r="C57" s="338"/>
      <c r="D57" s="207" t="s">
        <v>257</v>
      </c>
      <c r="E57" s="211">
        <v>0.348</v>
      </c>
      <c r="F57" s="211">
        <v>0.356</v>
      </c>
      <c r="G57" s="211">
        <v>0.375</v>
      </c>
      <c r="H57" s="212">
        <v>0.388</v>
      </c>
      <c r="I57" s="212">
        <v>0.437</v>
      </c>
    </row>
    <row r="58" spans="1:9" ht="23.25" customHeight="1">
      <c r="A58" s="200"/>
      <c r="B58" s="200"/>
      <c r="C58" s="336" t="s">
        <v>225</v>
      </c>
      <c r="D58" s="207" t="s">
        <v>222</v>
      </c>
      <c r="E58" s="209">
        <v>29924</v>
      </c>
      <c r="F58" s="209">
        <v>29248</v>
      </c>
      <c r="G58" s="209">
        <v>28820</v>
      </c>
      <c r="H58" s="210">
        <v>28018</v>
      </c>
      <c r="I58" s="210">
        <v>27391</v>
      </c>
    </row>
    <row r="59" spans="1:9" ht="23.25" customHeight="1">
      <c r="A59" s="200"/>
      <c r="B59" s="200"/>
      <c r="C59" s="337"/>
      <c r="D59" s="207" t="s">
        <v>223</v>
      </c>
      <c r="E59" s="209">
        <v>166658</v>
      </c>
      <c r="F59" s="209">
        <v>167101</v>
      </c>
      <c r="G59" s="209">
        <v>170363</v>
      </c>
      <c r="H59" s="210">
        <v>170113</v>
      </c>
      <c r="I59" s="210">
        <v>171235</v>
      </c>
    </row>
    <row r="60" spans="1:9" ht="23.25" customHeight="1">
      <c r="A60" s="200"/>
      <c r="B60" s="200"/>
      <c r="C60" s="338"/>
      <c r="D60" s="207" t="s">
        <v>257</v>
      </c>
      <c r="E60" s="211">
        <v>0.258</v>
      </c>
      <c r="F60" s="211">
        <v>0.255</v>
      </c>
      <c r="G60" s="211">
        <v>0.252</v>
      </c>
      <c r="H60" s="212">
        <v>0.245</v>
      </c>
      <c r="I60" s="212">
        <v>0.239</v>
      </c>
    </row>
    <row r="61" spans="1:9" ht="23.25" customHeight="1">
      <c r="A61" s="200"/>
      <c r="B61" s="200"/>
      <c r="C61" s="336" t="s">
        <v>226</v>
      </c>
      <c r="D61" s="207" t="s">
        <v>222</v>
      </c>
      <c r="E61" s="213">
        <f aca="true" t="shared" si="0" ref="E61:G62">E52+E55+E58</f>
        <v>236927</v>
      </c>
      <c r="F61" s="213">
        <f t="shared" si="0"/>
        <v>233960</v>
      </c>
      <c r="G61" s="213">
        <f t="shared" si="0"/>
        <v>207106</v>
      </c>
      <c r="H61" s="210">
        <v>203044</v>
      </c>
      <c r="I61" s="210">
        <v>198969</v>
      </c>
    </row>
    <row r="62" spans="1:9" ht="23.25" customHeight="1">
      <c r="A62" s="200"/>
      <c r="B62" s="200"/>
      <c r="C62" s="337"/>
      <c r="D62" s="207" t="s">
        <v>223</v>
      </c>
      <c r="E62" s="213">
        <f t="shared" si="0"/>
        <v>6918337</v>
      </c>
      <c r="F62" s="213">
        <f t="shared" si="0"/>
        <v>7083908</v>
      </c>
      <c r="G62" s="213">
        <f t="shared" si="0"/>
        <v>7342818</v>
      </c>
      <c r="H62" s="210">
        <v>7363747</v>
      </c>
      <c r="I62" s="210">
        <v>8309297</v>
      </c>
    </row>
    <row r="63" spans="1:9" ht="23.25" customHeight="1">
      <c r="A63" s="200"/>
      <c r="B63" s="200"/>
      <c r="C63" s="338"/>
      <c r="D63" s="207" t="s">
        <v>257</v>
      </c>
      <c r="E63" s="211">
        <v>0.345</v>
      </c>
      <c r="F63" s="211">
        <v>0.353</v>
      </c>
      <c r="G63" s="211">
        <v>0.367</v>
      </c>
      <c r="H63" s="212">
        <v>0.378</v>
      </c>
      <c r="I63" s="212">
        <v>0.416</v>
      </c>
    </row>
    <row r="64" spans="1:8" ht="23.25" customHeight="1">
      <c r="A64" s="200"/>
      <c r="B64" s="200"/>
      <c r="C64" s="214" t="s">
        <v>258</v>
      </c>
      <c r="D64" s="202"/>
      <c r="E64" s="203"/>
      <c r="F64" s="203"/>
      <c r="G64" s="204"/>
      <c r="H64" s="205"/>
    </row>
    <row r="65" spans="1:8" ht="23.25" customHeight="1">
      <c r="A65" s="200"/>
      <c r="B65" s="200"/>
      <c r="C65" s="202"/>
      <c r="D65" s="202"/>
      <c r="E65" s="203"/>
      <c r="F65" s="203"/>
      <c r="G65" s="204"/>
      <c r="H65" s="205"/>
    </row>
    <row r="66" spans="1:8" ht="23.25" customHeight="1">
      <c r="A66" s="201" t="s">
        <v>233</v>
      </c>
      <c r="B66" s="200"/>
      <c r="C66" s="202"/>
      <c r="D66" s="202"/>
      <c r="E66" s="203"/>
      <c r="F66" s="203"/>
      <c r="G66" s="204"/>
      <c r="H66" s="205"/>
    </row>
    <row r="67" spans="1:9" ht="37.5" customHeight="1">
      <c r="A67" s="339" t="s">
        <v>234</v>
      </c>
      <c r="B67" s="339"/>
      <c r="C67" s="339"/>
      <c r="D67" s="339"/>
      <c r="E67" s="339"/>
      <c r="F67" s="339"/>
      <c r="G67" s="339"/>
      <c r="H67" s="339"/>
      <c r="I67" s="339"/>
    </row>
    <row r="68" spans="1:9" ht="37.5" customHeight="1">
      <c r="A68" s="339"/>
      <c r="B68" s="339"/>
      <c r="C68" s="339"/>
      <c r="D68" s="339"/>
      <c r="E68" s="339"/>
      <c r="F68" s="339"/>
      <c r="G68" s="339"/>
      <c r="H68" s="339"/>
      <c r="I68" s="339"/>
    </row>
    <row r="69" spans="1:8" ht="23.25" customHeight="1">
      <c r="A69" s="200"/>
      <c r="B69" s="200"/>
      <c r="C69" s="202"/>
      <c r="D69" s="202"/>
      <c r="E69" s="203"/>
      <c r="F69" s="203"/>
      <c r="G69" s="204"/>
      <c r="H69" s="205"/>
    </row>
    <row r="70" spans="1:8" ht="23.25" customHeight="1">
      <c r="A70" s="201" t="s">
        <v>235</v>
      </c>
      <c r="B70" s="200"/>
      <c r="C70" s="202"/>
      <c r="D70" s="202"/>
      <c r="E70" s="203"/>
      <c r="F70" s="203"/>
      <c r="G70" s="204"/>
      <c r="H70" s="205"/>
    </row>
    <row r="71" spans="1:8" ht="23.25" customHeight="1">
      <c r="A71" s="201" t="s">
        <v>237</v>
      </c>
      <c r="B71" s="200"/>
      <c r="C71" s="202"/>
      <c r="D71" s="202"/>
      <c r="E71" s="203"/>
      <c r="F71" s="203"/>
      <c r="G71" s="204"/>
      <c r="H71" s="205"/>
    </row>
    <row r="72" spans="1:9" ht="38.25" customHeight="1">
      <c r="A72" s="339" t="s">
        <v>236</v>
      </c>
      <c r="B72" s="339"/>
      <c r="C72" s="339"/>
      <c r="D72" s="339"/>
      <c r="E72" s="339"/>
      <c r="F72" s="339"/>
      <c r="G72" s="339"/>
      <c r="H72" s="339"/>
      <c r="I72" s="339"/>
    </row>
    <row r="73" spans="1:9" ht="38.25" customHeight="1">
      <c r="A73" s="339"/>
      <c r="B73" s="339"/>
      <c r="C73" s="339"/>
      <c r="D73" s="339"/>
      <c r="E73" s="339"/>
      <c r="F73" s="339"/>
      <c r="G73" s="339"/>
      <c r="H73" s="339"/>
      <c r="I73" s="339"/>
    </row>
    <row r="74" spans="1:8" ht="23.25" customHeight="1">
      <c r="A74" s="200"/>
      <c r="B74" s="200"/>
      <c r="C74" s="202"/>
      <c r="D74" s="202"/>
      <c r="E74" s="203"/>
      <c r="F74" s="203"/>
      <c r="G74" s="204"/>
      <c r="H74" s="205"/>
    </row>
    <row r="75" spans="1:8" ht="23.25" customHeight="1">
      <c r="A75" s="201" t="s">
        <v>244</v>
      </c>
      <c r="B75" s="200"/>
      <c r="C75" s="202"/>
      <c r="D75" s="202"/>
      <c r="E75" s="203"/>
      <c r="F75" s="203"/>
      <c r="G75" s="204"/>
      <c r="H75" s="205" t="s">
        <v>259</v>
      </c>
    </row>
    <row r="76" spans="1:8" ht="23.25" customHeight="1">
      <c r="A76" s="200"/>
      <c r="B76" s="200"/>
      <c r="C76" s="206" t="s">
        <v>18</v>
      </c>
      <c r="D76" s="5" t="s">
        <v>5</v>
      </c>
      <c r="E76" s="5" t="s">
        <v>6</v>
      </c>
      <c r="F76" s="5" t="s">
        <v>51</v>
      </c>
      <c r="G76" s="5" t="s">
        <v>69</v>
      </c>
      <c r="H76" s="5" t="s">
        <v>161</v>
      </c>
    </row>
    <row r="77" spans="1:8" ht="23.25" customHeight="1">
      <c r="A77" s="200"/>
      <c r="B77" s="200"/>
      <c r="C77" s="206" t="s">
        <v>19</v>
      </c>
      <c r="D77" s="215">
        <v>971</v>
      </c>
      <c r="E77" s="42">
        <v>869</v>
      </c>
      <c r="F77" s="42">
        <v>520</v>
      </c>
      <c r="G77" s="42">
        <v>656</v>
      </c>
      <c r="H77" s="42">
        <v>423</v>
      </c>
    </row>
    <row r="78" spans="1:8" ht="23.25" customHeight="1">
      <c r="A78" s="200"/>
      <c r="B78" s="200"/>
      <c r="C78" s="206" t="s">
        <v>238</v>
      </c>
      <c r="D78" s="216">
        <v>426228</v>
      </c>
      <c r="E78" s="16">
        <v>294415</v>
      </c>
      <c r="F78" s="16">
        <v>218785</v>
      </c>
      <c r="G78" s="42">
        <v>353208</v>
      </c>
      <c r="H78" s="42">
        <v>338081</v>
      </c>
    </row>
    <row r="79" spans="1:8" ht="23.25" customHeight="1">
      <c r="A79" s="200"/>
      <c r="B79" s="200"/>
      <c r="C79" s="202"/>
      <c r="D79" s="202"/>
      <c r="E79" s="203"/>
      <c r="F79" s="203"/>
      <c r="G79" s="204"/>
      <c r="H79" s="205"/>
    </row>
    <row r="80" spans="1:9" ht="23.25" customHeight="1">
      <c r="A80" s="1" t="s">
        <v>243</v>
      </c>
      <c r="I80" s="4" t="s">
        <v>260</v>
      </c>
    </row>
    <row r="81" spans="3:9" ht="23.25" customHeight="1">
      <c r="C81" s="5" t="s">
        <v>81</v>
      </c>
      <c r="D81" s="5" t="s">
        <v>239</v>
      </c>
      <c r="E81" s="5" t="s">
        <v>240</v>
      </c>
      <c r="F81" s="5" t="s">
        <v>241</v>
      </c>
      <c r="G81" s="5" t="s">
        <v>242</v>
      </c>
      <c r="H81" s="5" t="s">
        <v>78</v>
      </c>
      <c r="I81" s="5" t="s">
        <v>44</v>
      </c>
    </row>
    <row r="82" spans="3:9" ht="23.25" customHeight="1">
      <c r="C82" s="5" t="s">
        <v>161</v>
      </c>
      <c r="D82" s="18">
        <v>8</v>
      </c>
      <c r="E82" s="18">
        <v>263</v>
      </c>
      <c r="F82" s="18">
        <v>32</v>
      </c>
      <c r="G82" s="18">
        <v>46</v>
      </c>
      <c r="H82" s="18">
        <v>74</v>
      </c>
      <c r="I82" s="18">
        <v>423</v>
      </c>
    </row>
    <row r="83" spans="3:9" ht="23.25" customHeight="1">
      <c r="C83" s="5" t="s">
        <v>69</v>
      </c>
      <c r="D83" s="18">
        <v>2</v>
      </c>
      <c r="E83" s="18">
        <v>453</v>
      </c>
      <c r="F83" s="18">
        <v>34</v>
      </c>
      <c r="G83" s="18">
        <v>66</v>
      </c>
      <c r="H83" s="18">
        <v>99</v>
      </c>
      <c r="I83" s="18">
        <v>654</v>
      </c>
    </row>
    <row r="85" ht="23.25" customHeight="1">
      <c r="A85" s="1" t="s">
        <v>245</v>
      </c>
    </row>
    <row r="86" spans="1:9" ht="23.25" customHeight="1">
      <c r="A86" s="331" t="s">
        <v>246</v>
      </c>
      <c r="B86" s="331"/>
      <c r="C86" s="331"/>
      <c r="D86" s="331"/>
      <c r="E86" s="331"/>
      <c r="F86" s="331"/>
      <c r="G86" s="331"/>
      <c r="H86" s="331"/>
      <c r="I86" s="331"/>
    </row>
    <row r="87" spans="1:9" ht="23.25" customHeight="1">
      <c r="A87" s="331"/>
      <c r="B87" s="331"/>
      <c r="C87" s="331"/>
      <c r="D87" s="331"/>
      <c r="E87" s="331"/>
      <c r="F87" s="331"/>
      <c r="G87" s="331"/>
      <c r="H87" s="331"/>
      <c r="I87" s="331"/>
    </row>
    <row r="89" ht="23.25" customHeight="1">
      <c r="A89" s="1" t="s">
        <v>247</v>
      </c>
    </row>
    <row r="90" spans="1:9" ht="52.5" customHeight="1">
      <c r="A90" s="331" t="s">
        <v>248</v>
      </c>
      <c r="B90" s="331"/>
      <c r="C90" s="331"/>
      <c r="D90" s="331"/>
      <c r="E90" s="331"/>
      <c r="F90" s="331"/>
      <c r="G90" s="331"/>
      <c r="H90" s="331"/>
      <c r="I90" s="331"/>
    </row>
    <row r="91" spans="1:9" ht="51.75" customHeight="1">
      <c r="A91" s="331"/>
      <c r="B91" s="331"/>
      <c r="C91" s="331"/>
      <c r="D91" s="331"/>
      <c r="E91" s="331"/>
      <c r="F91" s="331"/>
      <c r="G91" s="331"/>
      <c r="H91" s="331"/>
      <c r="I91" s="331"/>
    </row>
    <row r="93" spans="1:8" ht="23.25" customHeight="1">
      <c r="A93" s="1" t="s">
        <v>249</v>
      </c>
      <c r="H93" s="4" t="s">
        <v>261</v>
      </c>
    </row>
    <row r="94" spans="3:8" ht="23.25" customHeight="1">
      <c r="C94" s="206" t="s">
        <v>18</v>
      </c>
      <c r="D94" s="5" t="s">
        <v>5</v>
      </c>
      <c r="E94" s="5" t="s">
        <v>6</v>
      </c>
      <c r="F94" s="5" t="s">
        <v>51</v>
      </c>
      <c r="G94" s="5" t="s">
        <v>69</v>
      </c>
      <c r="H94" s="5" t="s">
        <v>161</v>
      </c>
    </row>
    <row r="95" spans="3:8" ht="23.25" customHeight="1">
      <c r="C95" s="206" t="s">
        <v>19</v>
      </c>
      <c r="D95" s="217">
        <v>637</v>
      </c>
      <c r="E95" s="217">
        <v>580</v>
      </c>
      <c r="F95" s="217">
        <v>415</v>
      </c>
      <c r="G95" s="218">
        <v>544</v>
      </c>
      <c r="H95" s="218">
        <v>421</v>
      </c>
    </row>
    <row r="96" spans="3:8" ht="23.25" customHeight="1">
      <c r="C96" s="206" t="s">
        <v>238</v>
      </c>
      <c r="D96" s="219">
        <v>127052</v>
      </c>
      <c r="E96" s="219">
        <v>113055</v>
      </c>
      <c r="F96" s="219">
        <v>80021</v>
      </c>
      <c r="G96" s="82">
        <v>182550</v>
      </c>
      <c r="H96" s="82">
        <v>53304</v>
      </c>
    </row>
    <row r="98" ht="23.25" customHeight="1">
      <c r="A98" s="1" t="s">
        <v>250</v>
      </c>
    </row>
    <row r="99" spans="1:9" ht="38.25" customHeight="1">
      <c r="A99" s="332" t="s">
        <v>251</v>
      </c>
      <c r="B99" s="332"/>
      <c r="C99" s="332"/>
      <c r="D99" s="332"/>
      <c r="E99" s="332"/>
      <c r="F99" s="332"/>
      <c r="G99" s="332"/>
      <c r="H99" s="332"/>
      <c r="I99" s="332"/>
    </row>
    <row r="100" spans="1:9" ht="38.25" customHeight="1">
      <c r="A100" s="332"/>
      <c r="B100" s="332"/>
      <c r="C100" s="332"/>
      <c r="D100" s="332"/>
      <c r="E100" s="332"/>
      <c r="F100" s="332"/>
      <c r="G100" s="332"/>
      <c r="H100" s="332"/>
      <c r="I100" s="332"/>
    </row>
    <row r="102" spans="1:8" ht="23.25" customHeight="1">
      <c r="A102" s="1" t="s">
        <v>252</v>
      </c>
      <c r="H102" s="4" t="s">
        <v>262</v>
      </c>
    </row>
    <row r="103" spans="3:8" ht="23.25" customHeight="1">
      <c r="C103" s="206" t="s">
        <v>18</v>
      </c>
      <c r="D103" s="5" t="s">
        <v>5</v>
      </c>
      <c r="E103" s="5" t="s">
        <v>6</v>
      </c>
      <c r="F103" s="5" t="s">
        <v>51</v>
      </c>
      <c r="G103" s="5" t="s">
        <v>69</v>
      </c>
      <c r="H103" s="5" t="s">
        <v>161</v>
      </c>
    </row>
    <row r="104" spans="3:8" ht="23.25" customHeight="1">
      <c r="C104" s="206" t="s">
        <v>19</v>
      </c>
      <c r="D104" s="220">
        <v>646</v>
      </c>
      <c r="E104" s="220">
        <v>641</v>
      </c>
      <c r="F104" s="220">
        <v>715</v>
      </c>
      <c r="G104" s="53">
        <v>936</v>
      </c>
      <c r="H104" s="53">
        <v>749</v>
      </c>
    </row>
    <row r="105" spans="3:8" ht="23.25" customHeight="1">
      <c r="C105" s="206" t="s">
        <v>238</v>
      </c>
      <c r="D105" s="221">
        <v>65086</v>
      </c>
      <c r="E105" s="221">
        <v>69790</v>
      </c>
      <c r="F105" s="221">
        <v>97016</v>
      </c>
      <c r="G105" s="53">
        <v>143301</v>
      </c>
      <c r="H105" s="53">
        <v>96616</v>
      </c>
    </row>
    <row r="106" spans="3:8" ht="23.25" customHeight="1">
      <c r="C106" s="206" t="s">
        <v>253</v>
      </c>
      <c r="D106" s="222">
        <v>101</v>
      </c>
      <c r="E106" s="222">
        <f>E105/E104</f>
        <v>108.8767550702028</v>
      </c>
      <c r="F106" s="222">
        <f>F105/F104</f>
        <v>135.68671328671329</v>
      </c>
      <c r="G106" s="53">
        <v>153</v>
      </c>
      <c r="H106" s="53">
        <v>129</v>
      </c>
    </row>
    <row r="108" ht="23.25" customHeight="1">
      <c r="A108" s="1" t="s">
        <v>263</v>
      </c>
    </row>
    <row r="109" spans="3:5" ht="23.25" customHeight="1">
      <c r="C109" s="69" t="s">
        <v>1</v>
      </c>
      <c r="D109" s="172" t="s">
        <v>19</v>
      </c>
      <c r="E109" s="223" t="s">
        <v>264</v>
      </c>
    </row>
    <row r="110" spans="3:5" ht="23.25" customHeight="1">
      <c r="C110" s="224" t="s">
        <v>18</v>
      </c>
      <c r="D110" s="43"/>
      <c r="E110" s="225" t="s">
        <v>98</v>
      </c>
    </row>
    <row r="111" spans="3:5" ht="23.25" customHeight="1">
      <c r="C111" s="14" t="s">
        <v>5</v>
      </c>
      <c r="D111" s="18">
        <v>6708</v>
      </c>
      <c r="E111" s="18">
        <v>1065487</v>
      </c>
    </row>
    <row r="112" spans="3:5" ht="23.25" customHeight="1">
      <c r="C112" s="14" t="s">
        <v>16</v>
      </c>
      <c r="D112" s="18">
        <v>6440</v>
      </c>
      <c r="E112" s="18">
        <v>1028913</v>
      </c>
    </row>
    <row r="113" spans="3:5" ht="23.25" customHeight="1">
      <c r="C113" s="14" t="s">
        <v>51</v>
      </c>
      <c r="D113" s="18">
        <v>6212</v>
      </c>
      <c r="E113" s="18">
        <v>1054632</v>
      </c>
    </row>
    <row r="114" spans="3:5" ht="23.25" customHeight="1">
      <c r="C114" s="14" t="s">
        <v>69</v>
      </c>
      <c r="D114" s="18">
        <v>5942</v>
      </c>
      <c r="E114" s="18">
        <v>889912</v>
      </c>
    </row>
    <row r="115" spans="3:5" ht="23.25" customHeight="1">
      <c r="C115" s="14" t="s">
        <v>161</v>
      </c>
      <c r="D115" s="18">
        <v>5882</v>
      </c>
      <c r="E115" s="18">
        <v>822739</v>
      </c>
    </row>
    <row r="116" ht="23.25" customHeight="1">
      <c r="C116" s="19" t="s">
        <v>265</v>
      </c>
    </row>
  </sheetData>
  <sheetProtection/>
  <mergeCells count="28">
    <mergeCell ref="A4:I5"/>
    <mergeCell ref="A21:I22"/>
    <mergeCell ref="C26:C27"/>
    <mergeCell ref="C32:C33"/>
    <mergeCell ref="C30:C31"/>
    <mergeCell ref="C28:C29"/>
    <mergeCell ref="A7:D7"/>
    <mergeCell ref="A8:D8"/>
    <mergeCell ref="C10:D10"/>
    <mergeCell ref="C15:D15"/>
    <mergeCell ref="C14:D14"/>
    <mergeCell ref="C13:D13"/>
    <mergeCell ref="B9:D9"/>
    <mergeCell ref="B16:D16"/>
    <mergeCell ref="C37:C38"/>
    <mergeCell ref="C39:C40"/>
    <mergeCell ref="C41:C42"/>
    <mergeCell ref="C43:C44"/>
    <mergeCell ref="A47:I48"/>
    <mergeCell ref="A86:I87"/>
    <mergeCell ref="A90:I91"/>
    <mergeCell ref="A99:I100"/>
    <mergeCell ref="C52:C54"/>
    <mergeCell ref="C55:C57"/>
    <mergeCell ref="C58:C60"/>
    <mergeCell ref="C61:C63"/>
    <mergeCell ref="A67:I68"/>
    <mergeCell ref="A72:I73"/>
  </mergeCells>
  <conditionalFormatting sqref="H8:I16">
    <cfRule type="containsBlanks" priority="2" dxfId="0">
      <formula>LEN(TRIM(H8))=0</formula>
    </cfRule>
  </conditionalFormatting>
  <conditionalFormatting sqref="D114:E115 G104:H106 G95:H96 D82:I83 G77:H78 H52:I63 G37:I44 G26:I33">
    <cfRule type="containsBlanks" priority="1" dxfId="0">
      <formula>LEN(TRIM(D26))=0</formula>
    </cfRule>
  </conditionalFormatting>
  <printOptions/>
  <pageMargins left="0.7" right="0.7" top="0.75" bottom="0.75" header="0.3" footer="0.3"/>
  <pageSetup fitToHeight="0" fitToWidth="1" horizontalDpi="600" verticalDpi="600" orientation="portrait" paperSize="9" scale="76" r:id="rId2"/>
  <rowBreaks count="3" manualBreakCount="3">
    <brk id="34" max="10" man="1"/>
    <brk id="69" max="10" man="1"/>
    <brk id="10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ogawa sumire</dc:creator>
  <cp:keywords/>
  <dc:description/>
  <cp:lastModifiedBy>ogawa sumire</cp:lastModifiedBy>
  <cp:lastPrinted>2023-10-19T04:41:03Z</cp:lastPrinted>
  <dcterms:created xsi:type="dcterms:W3CDTF">2006-09-16T00:00:00Z</dcterms:created>
  <dcterms:modified xsi:type="dcterms:W3CDTF">2023-10-27T02:41:58Z</dcterms:modified>
  <cp:category/>
  <cp:version/>
  <cp:contentType/>
  <cp:contentStatus/>
</cp:coreProperties>
</file>