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R3" sheetId="1" r:id="rId1"/>
    <sheet name="R4" sheetId="2" r:id="rId2"/>
  </sheets>
  <definedNames>
    <definedName name="_xlnm.Print_Area" localSheetId="0">'R3'!$A$1:$X$27</definedName>
    <definedName name="_xlnm.Print_Area" localSheetId="1">'R4'!$A$1:$X$27</definedName>
    <definedName name="Z_2DFC3E9C_D604_47AE_91D5_82B23C485F47_.wvu.PrintArea" localSheetId="0" hidden="1">'R3'!$A$1:$X$27</definedName>
    <definedName name="Z_2DFC3E9C_D604_47AE_91D5_82B23C485F47_.wvu.PrintArea" localSheetId="1" hidden="1">'R4'!$A$1:$X$27</definedName>
    <definedName name="Z_45C67BA6_A05C_4663_860E_8D5188D4D35C_.wvu.PrintArea" localSheetId="0" hidden="1">'R3'!$A$1:$X$27</definedName>
    <definedName name="Z_45C67BA6_A05C_4663_860E_8D5188D4D35C_.wvu.PrintArea" localSheetId="1" hidden="1">'R4'!$A$1:$X$27</definedName>
    <definedName name="Z_5692DA41_1DB0_45A5_89BC_3323E5D78874_.wvu.PrintArea" localSheetId="0" hidden="1">'R3'!$A$1:$X$27</definedName>
    <definedName name="Z_5692DA41_1DB0_45A5_89BC_3323E5D78874_.wvu.PrintArea" localSheetId="1" hidden="1">'R4'!$A$1:$X$27</definedName>
    <definedName name="Z_710CF989_2737_4D48_8308_32AF8FF422AF_.wvu.PrintArea" localSheetId="0" hidden="1">'R3'!$A$1:$X$27</definedName>
    <definedName name="Z_710CF989_2737_4D48_8308_32AF8FF422AF_.wvu.PrintArea" localSheetId="1" hidden="1">'R4'!$A$1:$X$27</definedName>
    <definedName name="Z_922C6C94_A777_4CD9_83C7_C1BC2077AB97_.wvu.PrintArea" localSheetId="0" hidden="1">'R3'!$A$1:$X$27</definedName>
    <definedName name="Z_922C6C94_A777_4CD9_83C7_C1BC2077AB97_.wvu.PrintArea" localSheetId="1" hidden="1">'R4'!$A$1:$X$27</definedName>
    <definedName name="Z_B3E955A6_04CF_4300_BAA3_3DC564619F05_.wvu.PrintArea" localSheetId="0" hidden="1">'R3'!$A$1:$X$27</definedName>
    <definedName name="Z_B3E955A6_04CF_4300_BAA3_3DC564619F05_.wvu.PrintArea" localSheetId="1" hidden="1">'R4'!$A$1:$X$27</definedName>
    <definedName name="Z_C18253AE_2D22_4DD4_8E3B_96F1ED1A5151_.wvu.PrintArea" localSheetId="0" hidden="1">'R3'!$A$1:$X$27</definedName>
    <definedName name="Z_C18253AE_2D22_4DD4_8E3B_96F1ED1A5151_.wvu.PrintArea" localSheetId="1" hidden="1">'R4'!$A$1:$X$27</definedName>
    <definedName name="Z_CE4B2B2B_ADD3_45AB_B465_F5710F9ACE61_.wvu.PrintArea" localSheetId="0" hidden="1">'R3'!$A$1:$X$27</definedName>
    <definedName name="Z_CE4B2B2B_ADD3_45AB_B465_F5710F9ACE61_.wvu.PrintArea" localSheetId="1" hidden="1">'R4'!$A$1:$X$27</definedName>
    <definedName name="Z_D104F467_AF07_4A23_84A8_39FC64A965B6_.wvu.PrintArea" localSheetId="0" hidden="1">'R3'!$A$1:$X$27</definedName>
    <definedName name="Z_D104F467_AF07_4A23_84A8_39FC64A965B6_.wvu.PrintArea" localSheetId="1" hidden="1">'R4'!$A$1:$X$27</definedName>
    <definedName name="Z_DD35FB57_20E4_45F3_ABB4_92B2C61E75EA_.wvu.PrintArea" localSheetId="0" hidden="1">'R3'!$A$1:$X$27</definedName>
    <definedName name="Z_DD35FB57_20E4_45F3_ABB4_92B2C61E75EA_.wvu.PrintArea" localSheetId="1" hidden="1">'R4'!$A$1:$X$27</definedName>
  </definedNames>
  <calcPr fullCalcOnLoad="1"/>
</workbook>
</file>

<file path=xl/sharedStrings.xml><?xml version="1.0" encoding="utf-8"?>
<sst xmlns="http://schemas.openxmlformats.org/spreadsheetml/2006/main" count="224" uniqueCount="65">
  <si>
    <t>現年課税分</t>
  </si>
  <si>
    <t>滞納繰越分</t>
  </si>
  <si>
    <t>計</t>
  </si>
  <si>
    <t>(1)個人市民税</t>
  </si>
  <si>
    <t>(2)法人市民税</t>
  </si>
  <si>
    <t xml:space="preserve"> 土　　地</t>
  </si>
  <si>
    <t xml:space="preserve"> 家　　屋</t>
  </si>
  <si>
    <t xml:space="preserve"> 償却資産</t>
  </si>
  <si>
    <t xml:space="preserve"> ３軽自動車税</t>
  </si>
  <si>
    <t>合　　　　計</t>
  </si>
  <si>
    <t>(千円)</t>
  </si>
  <si>
    <t>(％)</t>
  </si>
  <si>
    <t>滞繰</t>
  </si>
  <si>
    <t>現年</t>
  </si>
  <si>
    <t>計</t>
  </si>
  <si>
    <t xml:space="preserve"> １市　民　税</t>
  </si>
  <si>
    <t xml:space="preserve"> ２固定資産税</t>
  </si>
  <si>
    <t>(1)純固定資産税</t>
  </si>
  <si>
    <t xml:space="preserve">
調定済額</t>
  </si>
  <si>
    <t xml:space="preserve">
収入済額</t>
  </si>
  <si>
    <t xml:space="preserve">
収入歩合</t>
  </si>
  <si>
    <t xml:space="preserve">        区　分
   税　目</t>
  </si>
  <si>
    <t xml:space="preserve">
前年度の収入歩合</t>
  </si>
  <si>
    <t>(2)交 付 金</t>
  </si>
  <si>
    <t>均等割</t>
  </si>
  <si>
    <t>所得割</t>
  </si>
  <si>
    <t>法人税割</t>
  </si>
  <si>
    <t>(円)</t>
  </si>
  <si>
    <t>(2) 交付金</t>
  </si>
  <si>
    <t xml:space="preserve"> 土地</t>
  </si>
  <si>
    <t xml:space="preserve"> 家屋</t>
  </si>
  <si>
    <t xml:space="preserve"> 償却
 資産</t>
  </si>
  <si>
    <t xml:space="preserve"> １ 市　民　税</t>
  </si>
  <si>
    <t xml:space="preserve"> ２ 固定資産税</t>
  </si>
  <si>
    <t xml:space="preserve"> ３ 軽自動車税</t>
  </si>
  <si>
    <t>-</t>
  </si>
  <si>
    <t>(円単位)</t>
  </si>
  <si>
    <t>環境性能割</t>
  </si>
  <si>
    <t xml:space="preserve"> 4 市たばこ税</t>
  </si>
  <si>
    <t xml:space="preserve"> 5 入　湯　税</t>
  </si>
  <si>
    <t xml:space="preserve"> 6 都市計画税</t>
  </si>
  <si>
    <t xml:space="preserve"> 5 入湯税</t>
  </si>
  <si>
    <t>種別割</t>
  </si>
  <si>
    <t>(2)種別割</t>
  </si>
  <si>
    <t>(1)環境性能割</t>
  </si>
  <si>
    <t>令和3年度税目別決算内訳及び収納状況</t>
  </si>
  <si>
    <t>令和4年度税目別決算内訳及び収納状況</t>
  </si>
  <si>
    <t>当初予算</t>
  </si>
  <si>
    <t>補正予算</t>
  </si>
  <si>
    <t>(千円）</t>
  </si>
  <si>
    <t>現計予算</t>
  </si>
  <si>
    <t>（千円）</t>
  </si>
  <si>
    <t>現年課税分</t>
  </si>
  <si>
    <t>現年課税分</t>
  </si>
  <si>
    <t>滞納繰越分</t>
  </si>
  <si>
    <t>滞納繰越分</t>
  </si>
  <si>
    <t>計</t>
  </si>
  <si>
    <t>（千円）</t>
  </si>
  <si>
    <t>現計予算</t>
  </si>
  <si>
    <t>(千円）</t>
  </si>
  <si>
    <t>現年課税分</t>
  </si>
  <si>
    <t>計</t>
  </si>
  <si>
    <t>計</t>
  </si>
  <si>
    <t xml:space="preserve">令和3年度税目別決算内訳及び収納状況                                   </t>
  </si>
  <si>
    <t xml:space="preserve">令和4年度税目別決算内訳及び収納状況                                 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</si>
</sst>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;[Red]\-#,##0\ "/>
    <numFmt numFmtId="182" formatCode="0.00_ "/>
    <numFmt numFmtId="183" formatCode="#,##0;&quot;△ &quot;#,##0"/>
    <numFmt numFmtId="184" formatCode="#,##0.0;&quot;△ &quot;#,##0.0"/>
    <numFmt numFmtId="185" formatCode="#,##0.00;&quot;△ &quot;#,##0.00"/>
    <numFmt numFmtId="186" formatCode="0.0000_ "/>
    <numFmt numFmtId="187" formatCode="0.000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#,##0_ "/>
    <numFmt numFmtId="194" formatCode="#,##0;&quot;▲ &quot;#,##0"/>
    <numFmt numFmtId="195" formatCode="0;&quot;△ &quot;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10"/>
      <name val="ＭＳ Ｐゴシック"/>
      <family val="3"/>
    </font>
    <font>
      <b/>
      <sz val="20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8"/>
      <name val="ＭＳ 明朝"/>
      <family val="1"/>
    </font>
    <font>
      <sz val="10"/>
      <color indexed="10"/>
      <name val="HG丸ｺﾞｼｯｸM-PRO"/>
      <family val="3"/>
    </font>
    <font>
      <sz val="10"/>
      <color indexed="10"/>
      <name val="ＭＳ Ｐゴシック"/>
      <family val="3"/>
    </font>
    <font>
      <b/>
      <sz val="12"/>
      <color indexed="8"/>
      <name val="ＭＳ 明朝"/>
      <family val="1"/>
    </font>
    <font>
      <b/>
      <sz val="12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明朝"/>
      <family val="1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theme="1"/>
      <name val="HG丸ｺﾞｼｯｸM-PRO"/>
      <family val="3"/>
    </font>
    <font>
      <sz val="10"/>
      <color rgb="FFFF0000"/>
      <name val="HG丸ｺﾞｼｯｸM-PRO"/>
      <family val="3"/>
    </font>
    <font>
      <sz val="10"/>
      <color rgb="FFFF0000"/>
      <name val="ＭＳ Ｐゴシック"/>
      <family val="3"/>
    </font>
    <font>
      <b/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2"/>
      <color theme="1"/>
      <name val="HG丸ｺﾞｼｯｸM-PRO"/>
      <family val="3"/>
    </font>
    <font>
      <sz val="11"/>
      <color rgb="FFFF0000"/>
      <name val="ＭＳ 明朝"/>
      <family val="1"/>
    </font>
    <font>
      <sz val="11"/>
      <color theme="1"/>
      <name val="ＭＳ Ｐゴシック"/>
      <family val="3"/>
    </font>
    <font>
      <b/>
      <sz val="16"/>
      <color theme="1"/>
      <name val="ＭＳ 明朝"/>
      <family val="1"/>
    </font>
    <font>
      <b/>
      <sz val="16"/>
      <color theme="1"/>
      <name val="HG丸ｺﾞｼｯｸM-PRO"/>
      <family val="3"/>
    </font>
    <font>
      <b/>
      <sz val="20"/>
      <color theme="1"/>
      <name val="HG丸ｺﾞｼｯｸM-PRO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ck"/>
      <right style="thick"/>
      <top style="thick"/>
      <bottom style="thick"/>
      <diagonal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ck"/>
      <right>
        <color indexed="63"/>
      </right>
      <top style="thick"/>
      <bottom>
        <color indexed="63"/>
      </bottom>
      <diagonal style="thin"/>
    </border>
    <border diagonalDown="1">
      <left>
        <color indexed="63"/>
      </left>
      <right>
        <color indexed="63"/>
      </right>
      <top style="thick"/>
      <bottom>
        <color indexed="63"/>
      </bottom>
      <diagonal style="thin"/>
    </border>
    <border diagonalDown="1">
      <left>
        <color indexed="63"/>
      </left>
      <right style="thick"/>
      <top style="thick"/>
      <bottom>
        <color indexed="63"/>
      </bottom>
      <diagonal style="thin"/>
    </border>
    <border diagonalDown="1">
      <left style="thick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ck"/>
      <top>
        <color indexed="63"/>
      </top>
      <bottom>
        <color indexed="63"/>
      </bottom>
      <diagonal style="thin"/>
    </border>
    <border diagonalDown="1">
      <left style="thick"/>
      <right>
        <color indexed="63"/>
      </right>
      <top>
        <color indexed="63"/>
      </top>
      <bottom style="thick"/>
      <diagonal style="thin"/>
    </border>
    <border diagonalDown="1">
      <left>
        <color indexed="63"/>
      </left>
      <right>
        <color indexed="63"/>
      </right>
      <top>
        <color indexed="63"/>
      </top>
      <bottom style="thick"/>
      <diagonal style="thin"/>
    </border>
    <border diagonalDown="1">
      <left>
        <color indexed="63"/>
      </left>
      <right style="thick"/>
      <top>
        <color indexed="63"/>
      </top>
      <bottom style="thick"/>
      <diagonal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56" fillId="0" borderId="0" xfId="0" applyFont="1" applyFill="1" applyAlignment="1" applyProtection="1">
      <alignment vertical="center"/>
      <protection locked="0"/>
    </xf>
    <xf numFmtId="0" fontId="57" fillId="0" borderId="0" xfId="0" applyFont="1" applyFill="1" applyAlignment="1" applyProtection="1">
      <alignment vertical="center"/>
      <protection locked="0"/>
    </xf>
    <xf numFmtId="0" fontId="58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60" fillId="0" borderId="0" xfId="0" applyFont="1" applyFill="1" applyAlignment="1" applyProtection="1">
      <alignment vertical="center"/>
      <protection locked="0"/>
    </xf>
    <xf numFmtId="0" fontId="61" fillId="0" borderId="0" xfId="0" applyFont="1" applyFill="1" applyAlignment="1" applyProtection="1">
      <alignment vertical="center"/>
      <protection locked="0"/>
    </xf>
    <xf numFmtId="0" fontId="62" fillId="0" borderId="10" xfId="0" applyFont="1" applyFill="1" applyBorder="1" applyAlignment="1" applyProtection="1">
      <alignment horizontal="center" wrapText="1"/>
      <protection locked="0"/>
    </xf>
    <xf numFmtId="0" fontId="62" fillId="0" borderId="11" xfId="0" applyFont="1" applyFill="1" applyBorder="1" applyAlignment="1" applyProtection="1">
      <alignment horizontal="center" wrapText="1"/>
      <protection locked="0"/>
    </xf>
    <xf numFmtId="0" fontId="62" fillId="0" borderId="12" xfId="0" applyFont="1" applyFill="1" applyBorder="1" applyAlignment="1" applyProtection="1">
      <alignment horizontal="right" wrapText="1"/>
      <protection locked="0"/>
    </xf>
    <xf numFmtId="0" fontId="62" fillId="0" borderId="10" xfId="0" applyFont="1" applyFill="1" applyBorder="1" applyAlignment="1" applyProtection="1">
      <alignment horizontal="right" wrapText="1"/>
      <protection locked="0"/>
    </xf>
    <xf numFmtId="0" fontId="62" fillId="0" borderId="11" xfId="0" applyFont="1" applyFill="1" applyBorder="1" applyAlignment="1" applyProtection="1">
      <alignment horizontal="right" wrapText="1"/>
      <protection locked="0"/>
    </xf>
    <xf numFmtId="0" fontId="62" fillId="0" borderId="13" xfId="0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 applyProtection="1">
      <alignment horizontal="center" vertical="center" wrapText="1"/>
      <protection locked="0"/>
    </xf>
    <xf numFmtId="0" fontId="62" fillId="0" borderId="15" xfId="0" applyFont="1" applyFill="1" applyBorder="1" applyAlignment="1" applyProtection="1">
      <alignment horizontal="center" vertical="center" wrapText="1"/>
      <protection locked="0"/>
    </xf>
    <xf numFmtId="0" fontId="59" fillId="0" borderId="15" xfId="0" applyFont="1" applyFill="1" applyBorder="1" applyAlignment="1" applyProtection="1">
      <alignment horizontal="center" vertical="center" wrapText="1"/>
      <protection locked="0"/>
    </xf>
    <xf numFmtId="183" fontId="62" fillId="0" borderId="16" xfId="49" applyNumberFormat="1" applyFont="1" applyFill="1" applyBorder="1" applyAlignment="1" applyProtection="1">
      <alignment vertical="center" shrinkToFit="1"/>
      <protection locked="0"/>
    </xf>
    <xf numFmtId="181" fontId="63" fillId="0" borderId="13" xfId="61" applyNumberFormat="1" applyFont="1" applyFill="1" applyBorder="1" applyAlignment="1" applyProtection="1">
      <alignment horizontal="right" vertical="center" shrinkToFit="1"/>
      <protection locked="0"/>
    </xf>
    <xf numFmtId="180" fontId="63" fillId="0" borderId="13" xfId="0" applyNumberFormat="1" applyFont="1" applyFill="1" applyBorder="1" applyAlignment="1" applyProtection="1">
      <alignment horizontal="right" vertical="center" shrinkToFit="1"/>
      <protection locked="0"/>
    </xf>
    <xf numFmtId="180" fontId="63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64" fillId="0" borderId="18" xfId="61" applyNumberFormat="1" applyFont="1" applyFill="1" applyBorder="1" applyAlignment="1" applyProtection="1">
      <alignment horizontal="right" vertical="center" shrinkToFit="1"/>
      <protection locked="0"/>
    </xf>
    <xf numFmtId="181" fontId="64" fillId="0" borderId="19" xfId="61" applyNumberFormat="1" applyFont="1" applyFill="1" applyBorder="1" applyAlignment="1" applyProtection="1">
      <alignment horizontal="right" vertical="center" shrinkToFit="1"/>
      <protection locked="0"/>
    </xf>
    <xf numFmtId="180" fontId="64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62" fillId="0" borderId="20" xfId="0" applyFont="1" applyFill="1" applyBorder="1" applyAlignment="1" applyProtection="1">
      <alignment horizontal="justify" vertical="center" wrapText="1"/>
      <protection locked="0"/>
    </xf>
    <xf numFmtId="183" fontId="62" fillId="0" borderId="14" xfId="49" applyNumberFormat="1" applyFont="1" applyFill="1" applyBorder="1" applyAlignment="1" applyProtection="1">
      <alignment horizontal="right" vertical="center" shrinkToFit="1"/>
      <protection locked="0"/>
    </xf>
    <xf numFmtId="183" fontId="62" fillId="0" borderId="14" xfId="49" applyNumberFormat="1" applyFont="1" applyFill="1" applyBorder="1" applyAlignment="1" applyProtection="1">
      <alignment vertical="center" shrinkToFit="1"/>
      <protection locked="0"/>
    </xf>
    <xf numFmtId="183" fontId="62" fillId="0" borderId="13" xfId="49" applyNumberFormat="1" applyFont="1" applyFill="1" applyBorder="1" applyAlignment="1" applyProtection="1">
      <alignment vertical="center" shrinkToFit="1"/>
      <protection locked="0"/>
    </xf>
    <xf numFmtId="0" fontId="59" fillId="0" borderId="20" xfId="0" applyFont="1" applyFill="1" applyBorder="1" applyAlignment="1" applyProtection="1">
      <alignment horizontal="justify" vertical="center" wrapText="1"/>
      <protection locked="0"/>
    </xf>
    <xf numFmtId="181" fontId="64" fillId="0" borderId="21" xfId="61" applyNumberFormat="1" applyFont="1" applyFill="1" applyBorder="1" applyAlignment="1" applyProtection="1">
      <alignment horizontal="right" vertical="center" shrinkToFit="1"/>
      <protection locked="0"/>
    </xf>
    <xf numFmtId="181" fontId="64" fillId="0" borderId="15" xfId="61" applyNumberFormat="1" applyFont="1" applyFill="1" applyBorder="1" applyAlignment="1" applyProtection="1">
      <alignment horizontal="right" vertical="center" shrinkToFit="1"/>
      <protection locked="0"/>
    </xf>
    <xf numFmtId="181" fontId="64" fillId="0" borderId="22" xfId="61" applyNumberFormat="1" applyFont="1" applyFill="1" applyBorder="1" applyAlignment="1" applyProtection="1">
      <alignment horizontal="right" vertical="center" shrinkToFit="1"/>
      <protection locked="0"/>
    </xf>
    <xf numFmtId="181" fontId="64" fillId="0" borderId="23" xfId="61" applyNumberFormat="1" applyFont="1" applyFill="1" applyBorder="1" applyAlignment="1" applyProtection="1">
      <alignment horizontal="right" vertical="center" shrinkToFit="1"/>
      <protection locked="0"/>
    </xf>
    <xf numFmtId="0" fontId="62" fillId="0" borderId="21" xfId="0" applyFont="1" applyFill="1" applyBorder="1" applyAlignment="1" applyProtection="1">
      <alignment horizontal="justify" vertical="center" shrinkToFit="1"/>
      <protection locked="0"/>
    </xf>
    <xf numFmtId="0" fontId="62" fillId="0" borderId="13" xfId="0" applyFont="1" applyFill="1" applyBorder="1" applyAlignment="1" applyProtection="1">
      <alignment horizontal="center" vertical="center" shrinkToFit="1"/>
      <protection locked="0"/>
    </xf>
    <xf numFmtId="183" fontId="2" fillId="0" borderId="13" xfId="49" applyNumberFormat="1" applyFont="1" applyFill="1" applyBorder="1" applyAlignment="1" applyProtection="1">
      <alignment vertical="center" shrinkToFit="1"/>
      <protection locked="0"/>
    </xf>
    <xf numFmtId="0" fontId="59" fillId="0" borderId="21" xfId="0" applyFont="1" applyFill="1" applyBorder="1" applyAlignment="1" applyProtection="1">
      <alignment horizontal="justify" vertical="center" shrinkToFit="1"/>
      <protection locked="0"/>
    </xf>
    <xf numFmtId="0" fontId="59" fillId="0" borderId="17" xfId="0" applyFont="1" applyFill="1" applyBorder="1" applyAlignment="1" applyProtection="1">
      <alignment horizontal="center" vertical="center" shrinkToFit="1"/>
      <protection locked="0"/>
    </xf>
    <xf numFmtId="181" fontId="64" fillId="0" borderId="14" xfId="61" applyNumberFormat="1" applyFont="1" applyFill="1" applyBorder="1" applyAlignment="1" applyProtection="1">
      <alignment horizontal="right" vertical="center" shrinkToFit="1"/>
      <protection locked="0"/>
    </xf>
    <xf numFmtId="181" fontId="64" fillId="0" borderId="17" xfId="61" applyNumberFormat="1" applyFont="1" applyFill="1" applyBorder="1" applyAlignment="1" applyProtection="1">
      <alignment horizontal="right" vertical="center" shrinkToFit="1"/>
      <protection locked="0"/>
    </xf>
    <xf numFmtId="0" fontId="62" fillId="0" borderId="10" xfId="0" applyFont="1" applyFill="1" applyBorder="1" applyAlignment="1" applyProtection="1">
      <alignment horizontal="justify" vertical="center" shrinkToFit="1"/>
      <protection locked="0"/>
    </xf>
    <xf numFmtId="0" fontId="59" fillId="0" borderId="10" xfId="0" applyFont="1" applyFill="1" applyBorder="1" applyAlignment="1" applyProtection="1">
      <alignment horizontal="justify" vertical="center" shrinkToFit="1"/>
      <protection locked="0"/>
    </xf>
    <xf numFmtId="0" fontId="62" fillId="0" borderId="21" xfId="0" applyFont="1" applyFill="1" applyBorder="1" applyAlignment="1" applyProtection="1">
      <alignment horizontal="justify" vertical="center" wrapText="1"/>
      <protection locked="0"/>
    </xf>
    <xf numFmtId="183" fontId="62" fillId="0" borderId="12" xfId="49" applyNumberFormat="1" applyFont="1" applyFill="1" applyBorder="1" applyAlignment="1" applyProtection="1">
      <alignment horizontal="right" vertical="center" shrinkToFit="1"/>
      <protection locked="0"/>
    </xf>
    <xf numFmtId="0" fontId="59" fillId="0" borderId="21" xfId="0" applyFont="1" applyFill="1" applyBorder="1" applyAlignment="1" applyProtection="1">
      <alignment horizontal="justify" vertical="center" wrapText="1"/>
      <protection locked="0"/>
    </xf>
    <xf numFmtId="181" fontId="64" fillId="0" borderId="13" xfId="61" applyNumberFormat="1" applyFont="1" applyFill="1" applyBorder="1" applyAlignment="1" applyProtection="1">
      <alignment horizontal="right" vertical="center" shrinkToFit="1"/>
      <protection locked="0"/>
    </xf>
    <xf numFmtId="181" fontId="64" fillId="0" borderId="20" xfId="61" applyNumberFormat="1" applyFont="1" applyFill="1" applyBorder="1" applyAlignment="1" applyProtection="1">
      <alignment horizontal="right" vertical="center" shrinkToFit="1"/>
      <protection locked="0"/>
    </xf>
    <xf numFmtId="183" fontId="62" fillId="0" borderId="13" xfId="49" applyNumberFormat="1" applyFont="1" applyFill="1" applyBorder="1" applyAlignment="1" applyProtection="1">
      <alignment horizontal="right" vertical="center" shrinkToFit="1"/>
      <protection locked="0"/>
    </xf>
    <xf numFmtId="0" fontId="62" fillId="0" borderId="22" xfId="0" applyFont="1" applyFill="1" applyBorder="1" applyAlignment="1" applyProtection="1">
      <alignment horizontal="justify" vertical="center" wrapText="1"/>
      <protection locked="0"/>
    </xf>
    <xf numFmtId="0" fontId="62" fillId="0" borderId="0" xfId="0" applyFont="1" applyFill="1" applyBorder="1" applyAlignment="1" applyProtection="1">
      <alignment horizontal="justify" vertical="center" shrinkToFit="1"/>
      <protection locked="0"/>
    </xf>
    <xf numFmtId="0" fontId="59" fillId="0" borderId="22" xfId="0" applyFont="1" applyFill="1" applyBorder="1" applyAlignment="1" applyProtection="1">
      <alignment horizontal="justify" vertical="center" wrapText="1"/>
      <protection locked="0"/>
    </xf>
    <xf numFmtId="0" fontId="59" fillId="0" borderId="0" xfId="0" applyFont="1" applyFill="1" applyBorder="1" applyAlignment="1" applyProtection="1">
      <alignment horizontal="justify" vertical="center" shrinkToFit="1"/>
      <protection locked="0"/>
    </xf>
    <xf numFmtId="181" fontId="64" fillId="0" borderId="24" xfId="61" applyNumberFormat="1" applyFont="1" applyFill="1" applyBorder="1" applyAlignment="1" applyProtection="1">
      <alignment horizontal="right" vertical="center" shrinkToFit="1"/>
      <protection locked="0"/>
    </xf>
    <xf numFmtId="183" fontId="62" fillId="0" borderId="24" xfId="49" applyNumberFormat="1" applyFont="1" applyFill="1" applyBorder="1" applyAlignment="1" applyProtection="1">
      <alignment horizontal="right" vertical="center" wrapText="1"/>
      <protection locked="0"/>
    </xf>
    <xf numFmtId="181" fontId="64" fillId="0" borderId="11" xfId="61" applyNumberFormat="1" applyFont="1" applyFill="1" applyBorder="1" applyAlignment="1" applyProtection="1">
      <alignment horizontal="right" vertical="center" shrinkToFit="1"/>
      <protection locked="0"/>
    </xf>
    <xf numFmtId="183" fontId="62" fillId="0" borderId="24" xfId="49" applyNumberFormat="1" applyFont="1" applyFill="1" applyBorder="1" applyAlignment="1" applyProtection="1">
      <alignment horizontal="right" vertical="center" shrinkToFit="1"/>
      <protection locked="0"/>
    </xf>
    <xf numFmtId="0" fontId="62" fillId="0" borderId="13" xfId="0" applyFont="1" applyFill="1" applyBorder="1" applyAlignment="1" applyProtection="1">
      <alignment horizontal="justify" vertical="center" wrapText="1"/>
      <protection locked="0"/>
    </xf>
    <xf numFmtId="183" fontId="62" fillId="0" borderId="13" xfId="49" applyNumberFormat="1" applyFont="1" applyFill="1" applyBorder="1" applyAlignment="1" applyProtection="1">
      <alignment horizontal="right" vertical="center" wrapText="1"/>
      <protection locked="0"/>
    </xf>
    <xf numFmtId="0" fontId="59" fillId="0" borderId="17" xfId="0" applyFont="1" applyFill="1" applyBorder="1" applyAlignment="1" applyProtection="1">
      <alignment horizontal="center" vertical="center" wrapText="1"/>
      <protection locked="0"/>
    </xf>
    <xf numFmtId="183" fontId="62" fillId="0" borderId="14" xfId="49" applyNumberFormat="1" applyFont="1" applyFill="1" applyBorder="1" applyAlignment="1" applyProtection="1">
      <alignment horizontal="right" vertical="center" wrapText="1"/>
      <protection locked="0"/>
    </xf>
    <xf numFmtId="181" fontId="63" fillId="0" borderId="13" xfId="61" applyNumberFormat="1" applyFont="1" applyFill="1" applyBorder="1" applyAlignment="1" applyProtection="1">
      <alignment horizontal="center" vertical="center" shrinkToFit="1"/>
      <protection locked="0"/>
    </xf>
    <xf numFmtId="180" fontId="63" fillId="0" borderId="25" xfId="0" applyNumberFormat="1" applyFont="1" applyFill="1" applyBorder="1" applyAlignment="1" applyProtection="1">
      <alignment horizontal="center" vertical="center" shrinkToFit="1"/>
      <protection locked="0"/>
    </xf>
    <xf numFmtId="181" fontId="64" fillId="0" borderId="10" xfId="61" applyNumberFormat="1" applyFont="1" applyFill="1" applyBorder="1" applyAlignment="1" applyProtection="1">
      <alignment horizontal="right" vertical="center" shrinkToFit="1"/>
      <protection locked="0"/>
    </xf>
    <xf numFmtId="180" fontId="6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21" xfId="0" applyFont="1" applyFill="1" applyBorder="1" applyAlignment="1" applyProtection="1">
      <alignment vertical="center" wrapText="1"/>
      <protection locked="0"/>
    </xf>
    <xf numFmtId="0" fontId="59" fillId="0" borderId="22" xfId="0" applyFont="1" applyFill="1" applyBorder="1" applyAlignment="1" applyProtection="1">
      <alignment horizontal="left" vertical="center" wrapText="1"/>
      <protection locked="0"/>
    </xf>
    <xf numFmtId="180" fontId="63" fillId="0" borderId="25" xfId="0" applyNumberFormat="1" applyFont="1" applyFill="1" applyBorder="1" applyAlignment="1" applyProtection="1">
      <alignment horizontal="right" vertical="center" shrinkToFit="1"/>
      <protection locked="0"/>
    </xf>
    <xf numFmtId="180" fontId="64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17" xfId="0" applyFont="1" applyFill="1" applyBorder="1" applyAlignment="1" applyProtection="1">
      <alignment horizontal="justify" vertical="center" wrapText="1"/>
      <protection locked="0"/>
    </xf>
    <xf numFmtId="0" fontId="65" fillId="0" borderId="0" xfId="0" applyFont="1" applyFill="1" applyAlignment="1" applyProtection="1">
      <alignment vertical="center"/>
      <protection locked="0"/>
    </xf>
    <xf numFmtId="38" fontId="57" fillId="0" borderId="0" xfId="49" applyFont="1" applyFill="1" applyAlignment="1" applyProtection="1">
      <alignment vertical="center"/>
      <protection locked="0"/>
    </xf>
    <xf numFmtId="0" fontId="66" fillId="0" borderId="0" xfId="0" applyFont="1" applyFill="1" applyAlignment="1" applyProtection="1">
      <alignment vertical="center"/>
      <protection locked="0"/>
    </xf>
    <xf numFmtId="0" fontId="57" fillId="0" borderId="0" xfId="0" applyFont="1" applyFill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2" fillId="0" borderId="10" xfId="0" applyFont="1" applyFill="1" applyBorder="1" applyAlignment="1" applyProtection="1">
      <alignment vertical="center" wrapText="1"/>
      <protection locked="0"/>
    </xf>
    <xf numFmtId="0" fontId="62" fillId="0" borderId="12" xfId="0" applyFont="1" applyFill="1" applyBorder="1" applyAlignment="1" applyProtection="1">
      <alignment horizontal="center" vertical="center" wrapText="1"/>
      <protection locked="0"/>
    </xf>
    <xf numFmtId="183" fontId="62" fillId="0" borderId="24" xfId="0" applyNumberFormat="1" applyFont="1" applyFill="1" applyBorder="1" applyAlignment="1" applyProtection="1">
      <alignment vertical="center" shrinkToFit="1"/>
      <protection locked="0"/>
    </xf>
    <xf numFmtId="183" fontId="62" fillId="0" borderId="24" xfId="0" applyNumberFormat="1" applyFont="1" applyFill="1" applyBorder="1" applyAlignment="1" applyProtection="1">
      <alignment horizontal="right" vertical="center" shrinkToFit="1"/>
      <protection locked="0"/>
    </xf>
    <xf numFmtId="183" fontId="62" fillId="0" borderId="14" xfId="0" applyNumberFormat="1" applyFont="1" applyFill="1" applyBorder="1" applyAlignment="1" applyProtection="1">
      <alignment vertical="center" shrinkToFit="1"/>
      <protection locked="0"/>
    </xf>
    <xf numFmtId="183" fontId="62" fillId="0" borderId="14" xfId="0" applyNumberFormat="1" applyFont="1" applyFill="1" applyBorder="1" applyAlignment="1" applyProtection="1">
      <alignment horizontal="right" vertical="center" shrinkToFit="1"/>
      <protection locked="0"/>
    </xf>
    <xf numFmtId="182" fontId="64" fillId="0" borderId="18" xfId="0" applyNumberFormat="1" applyFont="1" applyFill="1" applyBorder="1" applyAlignment="1" applyProtection="1">
      <alignment horizontal="right" vertical="center" shrinkToFit="1"/>
      <protection locked="0"/>
    </xf>
    <xf numFmtId="183" fontId="62" fillId="0" borderId="13" xfId="0" applyNumberFormat="1" applyFont="1" applyFill="1" applyBorder="1" applyAlignment="1" applyProtection="1">
      <alignment vertical="center" shrinkToFit="1"/>
      <protection locked="0"/>
    </xf>
    <xf numFmtId="183" fontId="62" fillId="0" borderId="12" xfId="0" applyNumberFormat="1" applyFont="1" applyFill="1" applyBorder="1" applyAlignment="1" applyProtection="1">
      <alignment horizontal="right" vertical="center" shrinkToFit="1"/>
      <protection locked="0"/>
    </xf>
    <xf numFmtId="183" fontId="62" fillId="0" borderId="13" xfId="0" applyNumberFormat="1" applyFont="1" applyFill="1" applyBorder="1" applyAlignment="1" applyProtection="1">
      <alignment horizontal="right" vertical="center" shrinkToFit="1"/>
      <protection locked="0"/>
    </xf>
    <xf numFmtId="183" fontId="62" fillId="0" borderId="24" xfId="0" applyNumberFormat="1" applyFont="1" applyFill="1" applyBorder="1" applyAlignment="1" applyProtection="1">
      <alignment horizontal="right" vertical="center" wrapText="1"/>
      <protection locked="0"/>
    </xf>
    <xf numFmtId="183" fontId="62" fillId="0" borderId="13" xfId="0" applyNumberFormat="1" applyFont="1" applyFill="1" applyBorder="1" applyAlignment="1" applyProtection="1">
      <alignment horizontal="right" vertical="center" wrapText="1"/>
      <protection locked="0"/>
    </xf>
    <xf numFmtId="183" fontId="62" fillId="0" borderId="14" xfId="0" applyNumberFormat="1" applyFont="1" applyFill="1" applyBorder="1" applyAlignment="1" applyProtection="1">
      <alignment horizontal="right" vertical="center" wrapText="1"/>
      <protection locked="0"/>
    </xf>
    <xf numFmtId="181" fontId="64" fillId="0" borderId="27" xfId="61" applyNumberFormat="1" applyFont="1" applyFill="1" applyBorder="1" applyAlignment="1" applyProtection="1">
      <alignment horizontal="right" vertical="center" shrinkToFit="1"/>
      <protection locked="0"/>
    </xf>
    <xf numFmtId="0" fontId="57" fillId="0" borderId="0" xfId="0" applyFont="1" applyFill="1" applyBorder="1" applyAlignment="1" applyProtection="1">
      <alignment vertical="center"/>
      <protection locked="0"/>
    </xf>
    <xf numFmtId="183" fontId="62" fillId="0" borderId="15" xfId="49" applyNumberFormat="1" applyFont="1" applyFill="1" applyBorder="1" applyAlignment="1" applyProtection="1">
      <alignment horizontal="right" vertical="center" wrapText="1"/>
      <protection locked="0"/>
    </xf>
    <xf numFmtId="183" fontId="62" fillId="0" borderId="21" xfId="49" applyNumberFormat="1" applyFont="1" applyFill="1" applyBorder="1" applyAlignment="1" applyProtection="1">
      <alignment horizontal="right" vertical="center" wrapText="1"/>
      <protection locked="0"/>
    </xf>
    <xf numFmtId="183" fontId="62" fillId="0" borderId="22" xfId="49" applyNumberFormat="1" applyFont="1" applyFill="1" applyBorder="1" applyAlignment="1" applyProtection="1">
      <alignment horizontal="right" vertical="center" wrapText="1"/>
      <protection locked="0"/>
    </xf>
    <xf numFmtId="183" fontId="62" fillId="0" borderId="15" xfId="49" applyNumberFormat="1" applyFont="1" applyFill="1" applyBorder="1" applyAlignment="1" applyProtection="1">
      <alignment horizontal="right" vertical="center" shrinkToFit="1"/>
      <protection locked="0"/>
    </xf>
    <xf numFmtId="183" fontId="62" fillId="0" borderId="22" xfId="49" applyNumberFormat="1" applyFont="1" applyFill="1" applyBorder="1" applyAlignment="1" applyProtection="1">
      <alignment horizontal="right" vertical="center" shrinkToFit="1"/>
      <protection locked="0"/>
    </xf>
    <xf numFmtId="0" fontId="62" fillId="0" borderId="23" xfId="0" applyFont="1" applyFill="1" applyBorder="1" applyAlignment="1" applyProtection="1">
      <alignment horizontal="center" wrapText="1"/>
      <protection locked="0"/>
    </xf>
    <xf numFmtId="0" fontId="62" fillId="0" borderId="28" xfId="0" applyFont="1" applyFill="1" applyBorder="1" applyAlignment="1" applyProtection="1">
      <alignment horizontal="center" wrapText="1"/>
      <protection locked="0"/>
    </xf>
    <xf numFmtId="0" fontId="62" fillId="0" borderId="24" xfId="0" applyFont="1" applyFill="1" applyBorder="1" applyAlignment="1" applyProtection="1">
      <alignment horizontal="center" wrapText="1"/>
      <protection locked="0"/>
    </xf>
    <xf numFmtId="183" fontId="2" fillId="0" borderId="15" xfId="49" applyNumberFormat="1" applyFont="1" applyFill="1" applyBorder="1" applyAlignment="1" applyProtection="1">
      <alignment horizontal="right" vertical="center" shrinkToFit="1"/>
      <protection locked="0"/>
    </xf>
    <xf numFmtId="183" fontId="2" fillId="0" borderId="22" xfId="49" applyNumberFormat="1" applyFont="1" applyFill="1" applyBorder="1" applyAlignment="1" applyProtection="1">
      <alignment horizontal="right" vertical="center" shrinkToFit="1"/>
      <protection locked="0"/>
    </xf>
    <xf numFmtId="0" fontId="67" fillId="0" borderId="0" xfId="0" applyFont="1" applyFill="1" applyAlignment="1" applyProtection="1">
      <alignment horizontal="center" vertical="center"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vertical="center"/>
      <protection locked="0"/>
    </xf>
    <xf numFmtId="0" fontId="62" fillId="0" borderId="29" xfId="0" applyFont="1" applyFill="1" applyBorder="1" applyAlignment="1" applyProtection="1">
      <alignment vertical="center" wrapText="1"/>
      <protection locked="0"/>
    </xf>
    <xf numFmtId="0" fontId="62" fillId="0" borderId="30" xfId="0" applyFont="1" applyFill="1" applyBorder="1" applyAlignment="1" applyProtection="1">
      <alignment vertical="center" wrapText="1"/>
      <protection locked="0"/>
    </xf>
    <xf numFmtId="0" fontId="62" fillId="0" borderId="31" xfId="0" applyFont="1" applyFill="1" applyBorder="1" applyAlignment="1" applyProtection="1">
      <alignment vertical="center" wrapText="1"/>
      <protection locked="0"/>
    </xf>
    <xf numFmtId="0" fontId="62" fillId="0" borderId="32" xfId="0" applyFont="1" applyFill="1" applyBorder="1" applyAlignment="1" applyProtection="1">
      <alignment vertical="center" wrapText="1"/>
      <protection locked="0"/>
    </xf>
    <xf numFmtId="0" fontId="62" fillId="0" borderId="33" xfId="0" applyFont="1" applyFill="1" applyBorder="1" applyAlignment="1" applyProtection="1">
      <alignment vertical="center" wrapText="1"/>
      <protection locked="0"/>
    </xf>
    <xf numFmtId="0" fontId="62" fillId="0" borderId="34" xfId="0" applyFont="1" applyFill="1" applyBorder="1" applyAlignment="1" applyProtection="1">
      <alignment vertical="center" wrapText="1"/>
      <protection locked="0"/>
    </xf>
    <xf numFmtId="0" fontId="62" fillId="0" borderId="24" xfId="0" applyFont="1" applyFill="1" applyBorder="1" applyAlignment="1" applyProtection="1">
      <alignment horizontal="center" vertical="center" wrapText="1"/>
      <protection locked="0"/>
    </xf>
    <xf numFmtId="0" fontId="62" fillId="0" borderId="15" xfId="0" applyFont="1" applyFill="1" applyBorder="1" applyAlignment="1" applyProtection="1">
      <alignment horizontal="center" vertical="center" wrapText="1"/>
      <protection locked="0"/>
    </xf>
    <xf numFmtId="0" fontId="59" fillId="0" borderId="29" xfId="0" applyFont="1" applyFill="1" applyBorder="1" applyAlignment="1" applyProtection="1">
      <alignment vertical="center" wrapText="1"/>
      <protection locked="0"/>
    </xf>
    <xf numFmtId="0" fontId="59" fillId="0" borderId="30" xfId="0" applyFont="1" applyFill="1" applyBorder="1" applyAlignment="1" applyProtection="1">
      <alignment vertical="center" wrapText="1"/>
      <protection locked="0"/>
    </xf>
    <xf numFmtId="0" fontId="59" fillId="0" borderId="35" xfId="0" applyFont="1" applyFill="1" applyBorder="1" applyAlignment="1" applyProtection="1">
      <alignment vertical="center" wrapText="1"/>
      <protection locked="0"/>
    </xf>
    <xf numFmtId="0" fontId="59" fillId="0" borderId="31" xfId="0" applyFont="1" applyFill="1" applyBorder="1" applyAlignment="1" applyProtection="1">
      <alignment vertical="center" wrapText="1"/>
      <protection locked="0"/>
    </xf>
    <xf numFmtId="0" fontId="59" fillId="0" borderId="32" xfId="0" applyFont="1" applyFill="1" applyBorder="1" applyAlignment="1" applyProtection="1">
      <alignment vertical="center" wrapText="1"/>
      <protection locked="0"/>
    </xf>
    <xf numFmtId="0" fontId="59" fillId="0" borderId="36" xfId="0" applyFont="1" applyFill="1" applyBorder="1" applyAlignment="1" applyProtection="1">
      <alignment vertical="center" wrapText="1"/>
      <protection locked="0"/>
    </xf>
    <xf numFmtId="0" fontId="59" fillId="0" borderId="33" xfId="0" applyFont="1" applyFill="1" applyBorder="1" applyAlignment="1" applyProtection="1">
      <alignment vertical="center" wrapText="1"/>
      <protection locked="0"/>
    </xf>
    <xf numFmtId="0" fontId="59" fillId="0" borderId="34" xfId="0" applyFont="1" applyFill="1" applyBorder="1" applyAlignment="1" applyProtection="1">
      <alignment vertical="center" wrapText="1"/>
      <protection locked="0"/>
    </xf>
    <xf numFmtId="0" fontId="59" fillId="0" borderId="37" xfId="0" applyFont="1" applyFill="1" applyBorder="1" applyAlignment="1" applyProtection="1">
      <alignment vertical="center" wrapText="1"/>
      <protection locked="0"/>
    </xf>
    <xf numFmtId="0" fontId="59" fillId="0" borderId="24" xfId="0" applyFont="1" applyFill="1" applyBorder="1" applyAlignment="1" applyProtection="1">
      <alignment horizontal="center" vertical="center" wrapText="1"/>
      <protection locked="0"/>
    </xf>
    <xf numFmtId="0" fontId="59" fillId="0" borderId="15" xfId="0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Fill="1" applyBorder="1" applyAlignment="1" applyProtection="1">
      <alignment horizontal="right" vertical="center" wrapText="1"/>
      <protection locked="0"/>
    </xf>
    <xf numFmtId="0" fontId="62" fillId="0" borderId="22" xfId="0" applyFont="1" applyFill="1" applyBorder="1" applyAlignment="1" applyProtection="1">
      <alignment horizontal="right" vertical="center" wrapText="1"/>
      <protection locked="0"/>
    </xf>
    <xf numFmtId="0" fontId="59" fillId="0" borderId="12" xfId="0" applyFont="1" applyFill="1" applyBorder="1" applyAlignment="1" applyProtection="1">
      <alignment horizontal="right" vertical="center" wrapText="1"/>
      <protection locked="0"/>
    </xf>
    <xf numFmtId="0" fontId="59" fillId="0" borderId="22" xfId="0" applyFont="1" applyFill="1" applyBorder="1" applyAlignment="1" applyProtection="1">
      <alignment horizontal="right" vertical="center" wrapText="1"/>
      <protection locked="0"/>
    </xf>
    <xf numFmtId="0" fontId="62" fillId="0" borderId="23" xfId="0" applyFont="1" applyFill="1" applyBorder="1" applyAlignment="1" applyProtection="1">
      <alignment horizontal="left" vertical="center" wrapText="1"/>
      <protection locked="0"/>
    </xf>
    <xf numFmtId="0" fontId="62" fillId="0" borderId="28" xfId="0" applyFont="1" applyFill="1" applyBorder="1" applyAlignment="1" applyProtection="1">
      <alignment horizontal="left" vertical="center" wrapText="1"/>
      <protection locked="0"/>
    </xf>
    <xf numFmtId="0" fontId="62" fillId="0" borderId="24" xfId="0" applyFont="1" applyFill="1" applyBorder="1" applyAlignment="1" applyProtection="1">
      <alignment horizontal="left" vertical="center" wrapText="1"/>
      <protection locked="0"/>
    </xf>
    <xf numFmtId="0" fontId="59" fillId="0" borderId="23" xfId="0" applyFont="1" applyFill="1" applyBorder="1" applyAlignment="1" applyProtection="1">
      <alignment horizontal="left" vertical="center" wrapText="1"/>
      <protection locked="0"/>
    </xf>
    <xf numFmtId="0" fontId="59" fillId="0" borderId="28" xfId="0" applyFont="1" applyFill="1" applyBorder="1" applyAlignment="1" applyProtection="1">
      <alignment horizontal="left" vertical="center" wrapText="1"/>
      <protection locked="0"/>
    </xf>
    <xf numFmtId="0" fontId="62" fillId="0" borderId="23" xfId="0" applyFont="1" applyFill="1" applyBorder="1" applyAlignment="1" applyProtection="1">
      <alignment horizontal="justify" vertical="center" shrinkToFit="1"/>
      <protection locked="0"/>
    </xf>
    <xf numFmtId="0" fontId="62" fillId="0" borderId="14" xfId="0" applyFont="1" applyFill="1" applyBorder="1" applyAlignment="1" applyProtection="1">
      <alignment horizontal="justify" vertical="center" shrinkToFit="1"/>
      <protection locked="0"/>
    </xf>
    <xf numFmtId="0" fontId="59" fillId="0" borderId="23" xfId="0" applyFont="1" applyFill="1" applyBorder="1" applyAlignment="1" applyProtection="1">
      <alignment horizontal="justify" vertical="center" shrinkToFit="1"/>
      <protection locked="0"/>
    </xf>
    <xf numFmtId="0" fontId="59" fillId="0" borderId="14" xfId="0" applyFont="1" applyFill="1" applyBorder="1" applyAlignment="1" applyProtection="1">
      <alignment horizontal="justify" vertical="center" shrinkToFit="1"/>
      <protection locked="0"/>
    </xf>
    <xf numFmtId="0" fontId="62" fillId="0" borderId="20" xfId="0" applyFont="1" applyFill="1" applyBorder="1" applyAlignment="1" applyProtection="1">
      <alignment horizontal="justify" vertical="center" shrinkToFit="1"/>
      <protection locked="0"/>
    </xf>
    <xf numFmtId="0" fontId="62" fillId="0" borderId="12" xfId="0" applyFont="1" applyFill="1" applyBorder="1" applyAlignment="1" applyProtection="1">
      <alignment horizontal="justify" vertical="center" shrinkToFit="1"/>
      <protection locked="0"/>
    </xf>
    <xf numFmtId="0" fontId="59" fillId="0" borderId="20" xfId="0" applyFont="1" applyFill="1" applyBorder="1" applyAlignment="1" applyProtection="1">
      <alignment horizontal="justify" vertical="center" shrinkToFit="1"/>
      <protection locked="0"/>
    </xf>
    <xf numFmtId="0" fontId="59" fillId="0" borderId="12" xfId="0" applyFont="1" applyFill="1" applyBorder="1" applyAlignment="1" applyProtection="1">
      <alignment horizontal="justify" vertical="center" shrinkToFit="1"/>
      <protection locked="0"/>
    </xf>
    <xf numFmtId="0" fontId="62" fillId="0" borderId="20" xfId="0" applyFont="1" applyFill="1" applyBorder="1" applyAlignment="1" applyProtection="1">
      <alignment horizontal="justify" vertical="center" wrapText="1"/>
      <protection locked="0"/>
    </xf>
    <xf numFmtId="0" fontId="62" fillId="0" borderId="10" xfId="0" applyFont="1" applyFill="1" applyBorder="1" applyAlignment="1" applyProtection="1">
      <alignment horizontal="justify" vertical="center" wrapText="1"/>
      <protection locked="0"/>
    </xf>
    <xf numFmtId="0" fontId="62" fillId="0" borderId="23" xfId="0" applyFont="1" applyFill="1" applyBorder="1" applyAlignment="1" applyProtection="1">
      <alignment horizontal="left" vertical="center" shrinkToFit="1"/>
      <protection locked="0"/>
    </xf>
    <xf numFmtId="0" fontId="62" fillId="0" borderId="24" xfId="0" applyFont="1" applyFill="1" applyBorder="1" applyAlignment="1" applyProtection="1">
      <alignment horizontal="left" vertical="center" shrinkToFit="1"/>
      <protection locked="0"/>
    </xf>
    <xf numFmtId="0" fontId="59" fillId="0" borderId="20" xfId="0" applyFont="1" applyFill="1" applyBorder="1" applyAlignment="1" applyProtection="1">
      <alignment horizontal="justify" vertical="center" wrapText="1"/>
      <protection locked="0"/>
    </xf>
    <xf numFmtId="0" fontId="59" fillId="0" borderId="10" xfId="0" applyFont="1" applyFill="1" applyBorder="1" applyAlignment="1" applyProtection="1">
      <alignment horizontal="justify" vertical="center" wrapText="1"/>
      <protection locked="0"/>
    </xf>
    <xf numFmtId="0" fontId="59" fillId="0" borderId="24" xfId="0" applyFont="1" applyFill="1" applyBorder="1" applyAlignment="1" applyProtection="1">
      <alignment horizontal="left" vertical="center" wrapText="1"/>
      <protection locked="0"/>
    </xf>
    <xf numFmtId="0" fontId="63" fillId="0" borderId="29" xfId="0" applyFont="1" applyFill="1" applyBorder="1" applyAlignment="1" applyProtection="1">
      <alignment horizontal="right" vertical="center" shrinkToFit="1"/>
      <protection locked="0"/>
    </xf>
    <xf numFmtId="0" fontId="70" fillId="0" borderId="30" xfId="0" applyFont="1" applyFill="1" applyBorder="1" applyAlignment="1" applyProtection="1">
      <alignment shrinkToFit="1"/>
      <protection locked="0"/>
    </xf>
    <xf numFmtId="0" fontId="70" fillId="0" borderId="31" xfId="0" applyFont="1" applyFill="1" applyBorder="1" applyAlignment="1" applyProtection="1">
      <alignment shrinkToFit="1"/>
      <protection locked="0"/>
    </xf>
    <xf numFmtId="0" fontId="70" fillId="0" borderId="32" xfId="0" applyFont="1" applyFill="1" applyBorder="1" applyAlignment="1" applyProtection="1">
      <alignment shrinkToFit="1"/>
      <protection locked="0"/>
    </xf>
    <xf numFmtId="0" fontId="70" fillId="0" borderId="33" xfId="0" applyFont="1" applyFill="1" applyBorder="1" applyAlignment="1" applyProtection="1">
      <alignment shrinkToFit="1"/>
      <protection locked="0"/>
    </xf>
    <xf numFmtId="0" fontId="70" fillId="0" borderId="34" xfId="0" applyFont="1" applyFill="1" applyBorder="1" applyAlignment="1" applyProtection="1">
      <alignment shrinkToFit="1"/>
      <protection locked="0"/>
    </xf>
    <xf numFmtId="0" fontId="63" fillId="0" borderId="25" xfId="0" applyFont="1" applyFill="1" applyBorder="1" applyAlignment="1" applyProtection="1">
      <alignment horizontal="right" vertical="center" shrinkToFit="1"/>
      <protection locked="0"/>
    </xf>
    <xf numFmtId="0" fontId="70" fillId="0" borderId="25" xfId="0" applyFont="1" applyFill="1" applyBorder="1" applyAlignment="1" applyProtection="1">
      <alignment shrinkToFit="1"/>
      <protection locked="0"/>
    </xf>
    <xf numFmtId="0" fontId="64" fillId="0" borderId="26" xfId="0" applyFont="1" applyFill="1" applyBorder="1" applyAlignment="1" applyProtection="1">
      <alignment horizontal="right" vertical="center" shrinkToFit="1"/>
      <protection locked="0"/>
    </xf>
    <xf numFmtId="0" fontId="64" fillId="0" borderId="26" xfId="0" applyFont="1" applyFill="1" applyBorder="1" applyAlignment="1" applyProtection="1">
      <alignment shrinkToFit="1"/>
      <protection locked="0"/>
    </xf>
    <xf numFmtId="0" fontId="64" fillId="0" borderId="38" xfId="0" applyFont="1" applyFill="1" applyBorder="1" applyAlignment="1" applyProtection="1">
      <alignment horizontal="right" vertical="center" shrinkToFit="1"/>
      <protection locked="0"/>
    </xf>
    <xf numFmtId="0" fontId="64" fillId="0" borderId="39" xfId="0" applyFont="1" applyFill="1" applyBorder="1" applyAlignment="1" applyProtection="1">
      <alignment horizontal="right" vertical="center" shrinkToFit="1"/>
      <protection locked="0"/>
    </xf>
    <xf numFmtId="0" fontId="64" fillId="0" borderId="40" xfId="0" applyFont="1" applyFill="1" applyBorder="1" applyAlignment="1" applyProtection="1">
      <alignment horizontal="right" vertical="center" shrinkToFit="1"/>
      <protection locked="0"/>
    </xf>
    <xf numFmtId="0" fontId="64" fillId="0" borderId="41" xfId="0" applyFont="1" applyFill="1" applyBorder="1" applyAlignment="1" applyProtection="1">
      <alignment horizontal="right" vertical="center" shrinkToFit="1"/>
      <protection locked="0"/>
    </xf>
    <xf numFmtId="0" fontId="64" fillId="0" borderId="32" xfId="0" applyFont="1" applyFill="1" applyBorder="1" applyAlignment="1" applyProtection="1">
      <alignment horizontal="right" vertical="center" shrinkToFit="1"/>
      <protection locked="0"/>
    </xf>
    <xf numFmtId="0" fontId="64" fillId="0" borderId="42" xfId="0" applyFont="1" applyFill="1" applyBorder="1" applyAlignment="1" applyProtection="1">
      <alignment horizontal="right" vertical="center" shrinkToFit="1"/>
      <protection locked="0"/>
    </xf>
    <xf numFmtId="0" fontId="64" fillId="0" borderId="43" xfId="0" applyFont="1" applyFill="1" applyBorder="1" applyAlignment="1" applyProtection="1">
      <alignment horizontal="right" vertical="center" shrinkToFit="1"/>
      <protection locked="0"/>
    </xf>
    <xf numFmtId="0" fontId="64" fillId="0" borderId="44" xfId="0" applyFont="1" applyFill="1" applyBorder="1" applyAlignment="1" applyProtection="1">
      <alignment horizontal="right" vertical="center" shrinkToFit="1"/>
      <protection locked="0"/>
    </xf>
    <xf numFmtId="0" fontId="64" fillId="0" borderId="45" xfId="0" applyFont="1" applyFill="1" applyBorder="1" applyAlignment="1" applyProtection="1">
      <alignment horizontal="right" vertical="center" shrinkToFit="1"/>
      <protection locked="0"/>
    </xf>
    <xf numFmtId="0" fontId="62" fillId="0" borderId="17" xfId="0" applyFont="1" applyFill="1" applyBorder="1" applyAlignment="1" applyProtection="1">
      <alignment horizontal="justify" vertical="center" wrapText="1"/>
      <protection locked="0"/>
    </xf>
    <xf numFmtId="0" fontId="62" fillId="0" borderId="14" xfId="0" applyFont="1" applyFill="1" applyBorder="1" applyAlignment="1" applyProtection="1">
      <alignment horizontal="justify" vertical="center" wrapText="1"/>
      <protection locked="0"/>
    </xf>
    <xf numFmtId="0" fontId="59" fillId="0" borderId="17" xfId="0" applyFont="1" applyFill="1" applyBorder="1" applyAlignment="1" applyProtection="1">
      <alignment horizontal="justify" vertical="center" wrapText="1"/>
      <protection locked="0"/>
    </xf>
    <xf numFmtId="0" fontId="59" fillId="0" borderId="14" xfId="0" applyFont="1" applyFill="1" applyBorder="1" applyAlignment="1" applyProtection="1">
      <alignment horizontal="justify" vertical="center" wrapText="1"/>
      <protection locked="0"/>
    </xf>
    <xf numFmtId="0" fontId="62" fillId="0" borderId="23" xfId="0" applyFont="1" applyFill="1" applyBorder="1" applyAlignment="1" applyProtection="1">
      <alignment horizontal="justify" vertical="center" wrapText="1"/>
      <protection locked="0"/>
    </xf>
    <xf numFmtId="0" fontId="62" fillId="0" borderId="46" xfId="0" applyFont="1" applyFill="1" applyBorder="1" applyAlignment="1" applyProtection="1">
      <alignment horizontal="justify" vertical="center" wrapText="1"/>
      <protection locked="0"/>
    </xf>
    <xf numFmtId="0" fontId="59" fillId="0" borderId="23" xfId="0" applyFont="1" applyFill="1" applyBorder="1" applyAlignment="1" applyProtection="1">
      <alignment horizontal="justify" vertical="center" wrapText="1"/>
      <protection locked="0"/>
    </xf>
    <xf numFmtId="0" fontId="59" fillId="0" borderId="46" xfId="0" applyFont="1" applyFill="1" applyBorder="1" applyAlignment="1" applyProtection="1">
      <alignment horizontal="justify" vertical="center" wrapText="1"/>
      <protection locked="0"/>
    </xf>
    <xf numFmtId="0" fontId="59" fillId="0" borderId="0" xfId="0" applyFont="1" applyFill="1" applyBorder="1" applyAlignment="1" applyProtection="1">
      <alignment horizontal="justify" vertical="center" wrapText="1"/>
      <protection locked="0"/>
    </xf>
    <xf numFmtId="0" fontId="59" fillId="0" borderId="11" xfId="0" applyFont="1" applyFill="1" applyBorder="1" applyAlignment="1" applyProtection="1">
      <alignment horizontal="justify" vertical="center" wrapText="1"/>
      <protection locked="0"/>
    </xf>
    <xf numFmtId="0" fontId="71" fillId="0" borderId="20" xfId="0" applyFont="1" applyFill="1" applyBorder="1" applyAlignment="1" applyProtection="1">
      <alignment horizontal="center" vertical="center"/>
      <protection locked="0"/>
    </xf>
    <xf numFmtId="0" fontId="71" fillId="0" borderId="10" xfId="0" applyFont="1" applyFill="1" applyBorder="1" applyAlignment="1" applyProtection="1">
      <alignment horizontal="center" vertical="center"/>
      <protection locked="0"/>
    </xf>
    <xf numFmtId="0" fontId="62" fillId="0" borderId="17" xfId="0" applyFont="1" applyFill="1" applyBorder="1" applyAlignment="1" applyProtection="1">
      <alignment vertical="center" wrapText="1"/>
      <protection locked="0"/>
    </xf>
    <xf numFmtId="0" fontId="62" fillId="0" borderId="14" xfId="0" applyFont="1" applyFill="1" applyBorder="1" applyAlignment="1" applyProtection="1">
      <alignment vertical="center" wrapText="1"/>
      <protection locked="0"/>
    </xf>
    <xf numFmtId="0" fontId="62" fillId="0" borderId="17" xfId="0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 applyProtection="1">
      <alignment horizontal="center" vertical="center" wrapText="1"/>
      <protection locked="0"/>
    </xf>
    <xf numFmtId="0" fontId="62" fillId="0" borderId="17" xfId="0" applyFont="1" applyFill="1" applyBorder="1" applyAlignment="1" applyProtection="1">
      <alignment horizontal="left" vertical="center" wrapText="1"/>
      <protection locked="0"/>
    </xf>
    <xf numFmtId="0" fontId="62" fillId="0" borderId="14" xfId="0" applyFont="1" applyFill="1" applyBorder="1" applyAlignment="1" applyProtection="1">
      <alignment horizontal="left" vertical="center" wrapText="1"/>
      <protection locked="0"/>
    </xf>
    <xf numFmtId="0" fontId="62" fillId="0" borderId="46" xfId="0" applyFont="1" applyFill="1" applyBorder="1" applyAlignment="1" applyProtection="1">
      <alignment horizontal="center" vertical="center" wrapText="1"/>
      <protection locked="0"/>
    </xf>
    <xf numFmtId="0" fontId="59" fillId="0" borderId="17" xfId="0" applyFont="1" applyFill="1" applyBorder="1" applyAlignment="1" applyProtection="1">
      <alignment horizontal="center" vertical="center" wrapText="1"/>
      <protection locked="0"/>
    </xf>
    <xf numFmtId="0" fontId="59" fillId="0" borderId="46" xfId="0" applyFont="1" applyFill="1" applyBorder="1" applyAlignment="1" applyProtection="1">
      <alignment horizontal="center" vertical="center" wrapText="1"/>
      <protection locked="0"/>
    </xf>
    <xf numFmtId="0" fontId="62" fillId="0" borderId="28" xfId="0" applyFont="1" applyFill="1" applyBorder="1" applyAlignment="1" applyProtection="1">
      <alignment horizontal="justify" vertical="center" wrapText="1"/>
      <protection locked="0"/>
    </xf>
    <xf numFmtId="0" fontId="62" fillId="0" borderId="24" xfId="0" applyFont="1" applyFill="1" applyBorder="1" applyAlignment="1" applyProtection="1">
      <alignment horizontal="justify" vertical="center" wrapText="1"/>
      <protection locked="0"/>
    </xf>
    <xf numFmtId="0" fontId="59" fillId="0" borderId="28" xfId="0" applyFont="1" applyFill="1" applyBorder="1" applyAlignment="1" applyProtection="1">
      <alignment horizontal="justify" vertical="center" wrapText="1"/>
      <protection locked="0"/>
    </xf>
    <xf numFmtId="0" fontId="59" fillId="0" borderId="24" xfId="0" applyFont="1" applyFill="1" applyBorder="1" applyAlignment="1" applyProtection="1">
      <alignment horizontal="justify" vertical="center" wrapText="1"/>
      <protection locked="0"/>
    </xf>
    <xf numFmtId="0" fontId="62" fillId="0" borderId="0" xfId="0" applyFont="1" applyFill="1" applyBorder="1" applyAlignment="1" applyProtection="1">
      <alignment horizontal="justify" vertical="center" wrapText="1"/>
      <protection locked="0"/>
    </xf>
    <xf numFmtId="0" fontId="62" fillId="0" borderId="11" xfId="0" applyFont="1" applyFill="1" applyBorder="1" applyAlignment="1" applyProtection="1">
      <alignment horizontal="justify" vertical="center" wrapText="1"/>
      <protection locked="0"/>
    </xf>
    <xf numFmtId="0" fontId="63" fillId="0" borderId="47" xfId="0" applyFont="1" applyFill="1" applyBorder="1" applyAlignment="1" applyProtection="1">
      <alignment horizontal="right" vertical="center" shrinkToFit="1"/>
      <protection locked="0"/>
    </xf>
    <xf numFmtId="0" fontId="63" fillId="0" borderId="48" xfId="0" applyFont="1" applyFill="1" applyBorder="1" applyAlignment="1" applyProtection="1">
      <alignment horizontal="right" vertical="center" shrinkToFit="1"/>
      <protection locked="0"/>
    </xf>
    <xf numFmtId="0" fontId="63" fillId="0" borderId="33" xfId="0" applyFont="1" applyFill="1" applyBorder="1" applyAlignment="1" applyProtection="1">
      <alignment horizontal="right" vertical="center" shrinkToFit="1"/>
      <protection locked="0"/>
    </xf>
    <xf numFmtId="183" fontId="62" fillId="0" borderId="15" xfId="0" applyNumberFormat="1" applyFont="1" applyFill="1" applyBorder="1" applyAlignment="1" applyProtection="1">
      <alignment horizontal="right" vertical="center" wrapText="1"/>
      <protection locked="0"/>
    </xf>
    <xf numFmtId="183" fontId="62" fillId="0" borderId="21" xfId="0" applyNumberFormat="1" applyFont="1" applyFill="1" applyBorder="1" applyAlignment="1" applyProtection="1">
      <alignment horizontal="right" vertical="center" wrapText="1"/>
      <protection locked="0"/>
    </xf>
    <xf numFmtId="183" fontId="62" fillId="0" borderId="22" xfId="0" applyNumberFormat="1" applyFont="1" applyFill="1" applyBorder="1" applyAlignment="1" applyProtection="1">
      <alignment horizontal="right" vertical="center" wrapText="1"/>
      <protection locked="0"/>
    </xf>
    <xf numFmtId="183" fontId="62" fillId="0" borderId="15" xfId="0" applyNumberFormat="1" applyFont="1" applyFill="1" applyBorder="1" applyAlignment="1" applyProtection="1">
      <alignment vertical="center" shrinkToFit="1"/>
      <protection locked="0"/>
    </xf>
    <xf numFmtId="183" fontId="62" fillId="0" borderId="22" xfId="0" applyNumberFormat="1" applyFont="1" applyFill="1" applyBorder="1" applyAlignment="1" applyProtection="1">
      <alignment vertical="center" shrinkToFit="1"/>
      <protection locked="0"/>
    </xf>
    <xf numFmtId="183" fontId="62" fillId="0" borderId="15" xfId="0" applyNumberFormat="1" applyFont="1" applyFill="1" applyBorder="1" applyAlignment="1" applyProtection="1">
      <alignment horizontal="right" vertical="center" shrinkToFit="1"/>
      <protection locked="0"/>
    </xf>
    <xf numFmtId="183" fontId="62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62" fillId="0" borderId="35" xfId="0" applyFont="1" applyFill="1" applyBorder="1" applyAlignment="1" applyProtection="1">
      <alignment vertical="center" wrapText="1"/>
      <protection locked="0"/>
    </xf>
    <xf numFmtId="0" fontId="62" fillId="0" borderId="36" xfId="0" applyFont="1" applyFill="1" applyBorder="1" applyAlignment="1" applyProtection="1">
      <alignment vertical="center" wrapText="1"/>
      <protection locked="0"/>
    </xf>
    <xf numFmtId="0" fontId="62" fillId="0" borderId="37" xfId="0" applyFont="1" applyFill="1" applyBorder="1" applyAlignment="1" applyProtection="1">
      <alignment vertical="center" wrapText="1"/>
      <protection locked="0"/>
    </xf>
    <xf numFmtId="0" fontId="72" fillId="0" borderId="26" xfId="0" applyFont="1" applyFill="1" applyBorder="1" applyAlignment="1" applyProtection="1">
      <alignment horizontal="right" vertical="center" shrinkToFit="1"/>
      <protection locked="0"/>
    </xf>
    <xf numFmtId="0" fontId="72" fillId="0" borderId="26" xfId="0" applyFont="1" applyFill="1" applyBorder="1" applyAlignment="1" applyProtection="1">
      <alignment shrinkToFit="1"/>
      <protection locked="0"/>
    </xf>
    <xf numFmtId="0" fontId="72" fillId="0" borderId="38" xfId="0" applyFont="1" applyFill="1" applyBorder="1" applyAlignment="1" applyProtection="1">
      <alignment horizontal="right" vertical="center" shrinkToFit="1"/>
      <protection locked="0"/>
    </xf>
    <xf numFmtId="0" fontId="72" fillId="0" borderId="39" xfId="0" applyFont="1" applyFill="1" applyBorder="1" applyAlignment="1" applyProtection="1">
      <alignment horizontal="right" vertical="center" shrinkToFit="1"/>
      <protection locked="0"/>
    </xf>
    <xf numFmtId="0" fontId="72" fillId="0" borderId="40" xfId="0" applyFont="1" applyFill="1" applyBorder="1" applyAlignment="1" applyProtection="1">
      <alignment horizontal="right" vertical="center" shrinkToFit="1"/>
      <protection locked="0"/>
    </xf>
    <xf numFmtId="0" fontId="72" fillId="0" borderId="41" xfId="0" applyFont="1" applyFill="1" applyBorder="1" applyAlignment="1" applyProtection="1">
      <alignment horizontal="right" vertical="center" shrinkToFit="1"/>
      <protection locked="0"/>
    </xf>
    <xf numFmtId="0" fontId="72" fillId="0" borderId="32" xfId="0" applyFont="1" applyFill="1" applyBorder="1" applyAlignment="1" applyProtection="1">
      <alignment horizontal="right" vertical="center" shrinkToFit="1"/>
      <protection locked="0"/>
    </xf>
    <xf numFmtId="0" fontId="72" fillId="0" borderId="42" xfId="0" applyFont="1" applyFill="1" applyBorder="1" applyAlignment="1" applyProtection="1">
      <alignment horizontal="right" vertical="center" shrinkToFit="1"/>
      <protection locked="0"/>
    </xf>
    <xf numFmtId="0" fontId="72" fillId="0" borderId="43" xfId="0" applyFont="1" applyFill="1" applyBorder="1" applyAlignment="1" applyProtection="1">
      <alignment horizontal="right" vertical="center" shrinkToFit="1"/>
      <protection locked="0"/>
    </xf>
    <xf numFmtId="0" fontId="72" fillId="0" borderId="44" xfId="0" applyFont="1" applyFill="1" applyBorder="1" applyAlignment="1" applyProtection="1">
      <alignment horizontal="right" vertical="center" shrinkToFit="1"/>
      <protection locked="0"/>
    </xf>
    <xf numFmtId="0" fontId="72" fillId="0" borderId="45" xfId="0" applyFont="1" applyFill="1" applyBorder="1" applyAlignment="1" applyProtection="1">
      <alignment horizontal="right" vertical="center" shrinkToFit="1"/>
      <protection locked="0"/>
    </xf>
    <xf numFmtId="0" fontId="59" fillId="0" borderId="28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Followed Hyperlink" xfId="63"/>
    <cellStyle name="良い" xfId="6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showGridLines="0" tabSelected="1" view="pageBreakPreview" zoomScale="80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P5" sqref="AP5"/>
    </sheetView>
  </sheetViews>
  <sheetFormatPr defaultColWidth="9.00390625" defaultRowHeight="13.5"/>
  <cols>
    <col min="1" max="1" width="2.875" style="71" customWidth="1"/>
    <col min="2" max="2" width="3.25390625" style="71" customWidth="1"/>
    <col min="3" max="12" width="13.00390625" style="71" customWidth="1"/>
    <col min="13" max="13" width="15.00390625" style="71" customWidth="1"/>
    <col min="14" max="14" width="12.625" style="71" customWidth="1"/>
    <col min="15" max="16" width="15.00390625" style="71" customWidth="1"/>
    <col min="17" max="17" width="12.625" style="71" customWidth="1"/>
    <col min="18" max="18" width="15.00390625" style="71" customWidth="1"/>
    <col min="19" max="24" width="8.25390625" style="71" customWidth="1"/>
    <col min="25" max="25" width="2.50390625" style="71" hidden="1" customWidth="1"/>
    <col min="26" max="26" width="5.125" style="71" hidden="1" customWidth="1"/>
    <col min="27" max="27" width="13.50390625" style="71" hidden="1" customWidth="1"/>
    <col min="28" max="33" width="19.125" style="71" hidden="1" customWidth="1"/>
    <col min="34" max="39" width="8.625" style="71" hidden="1" customWidth="1"/>
    <col min="40" max="40" width="0" style="71" hidden="1" customWidth="1"/>
    <col min="41" max="16384" width="9.00390625" style="71" customWidth="1"/>
  </cols>
  <sheetData>
    <row r="1" spans="1:40" s="2" customFormat="1" ht="33.75" customHeight="1">
      <c r="A1" s="101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2" t="s">
        <v>63</v>
      </c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"/>
    </row>
    <row r="2" spans="1:40" s="2" customFormat="1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03" t="s">
        <v>36</v>
      </c>
      <c r="Z2" s="103"/>
      <c r="AA2" s="103"/>
      <c r="AB2" s="10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"/>
    </row>
    <row r="3" spans="1:40" s="6" customFormat="1" ht="30" customHeight="1">
      <c r="A3" s="104" t="s">
        <v>21</v>
      </c>
      <c r="B3" s="105"/>
      <c r="C3" s="105"/>
      <c r="D3" s="96" t="s">
        <v>47</v>
      </c>
      <c r="E3" s="97"/>
      <c r="F3" s="98"/>
      <c r="G3" s="96" t="s">
        <v>48</v>
      </c>
      <c r="H3" s="97"/>
      <c r="I3" s="98"/>
      <c r="J3" s="96" t="s">
        <v>58</v>
      </c>
      <c r="K3" s="97"/>
      <c r="L3" s="98"/>
      <c r="M3" s="110" t="s">
        <v>18</v>
      </c>
      <c r="N3" s="111"/>
      <c r="O3" s="111"/>
      <c r="P3" s="111" t="s">
        <v>19</v>
      </c>
      <c r="Q3" s="111"/>
      <c r="R3" s="111"/>
      <c r="S3" s="111" t="s">
        <v>20</v>
      </c>
      <c r="T3" s="111"/>
      <c r="U3" s="111"/>
      <c r="V3" s="111" t="s">
        <v>22</v>
      </c>
      <c r="W3" s="111"/>
      <c r="X3" s="111"/>
      <c r="Y3" s="112" t="s">
        <v>21</v>
      </c>
      <c r="Z3" s="113"/>
      <c r="AA3" s="114"/>
      <c r="AB3" s="121" t="s">
        <v>18</v>
      </c>
      <c r="AC3" s="122"/>
      <c r="AD3" s="122"/>
      <c r="AE3" s="122" t="s">
        <v>19</v>
      </c>
      <c r="AF3" s="122"/>
      <c r="AG3" s="122"/>
      <c r="AH3" s="122" t="s">
        <v>20</v>
      </c>
      <c r="AI3" s="122"/>
      <c r="AJ3" s="122"/>
      <c r="AK3" s="122" t="s">
        <v>22</v>
      </c>
      <c r="AL3" s="122"/>
      <c r="AM3" s="122"/>
      <c r="AN3" s="5"/>
    </row>
    <row r="4" spans="1:40" s="6" customFormat="1" ht="30" customHeight="1">
      <c r="A4" s="106"/>
      <c r="B4" s="107"/>
      <c r="C4" s="107"/>
      <c r="D4" s="7"/>
      <c r="E4" s="8"/>
      <c r="F4" s="9" t="s">
        <v>49</v>
      </c>
      <c r="G4" s="10"/>
      <c r="H4" s="11"/>
      <c r="I4" s="9" t="s">
        <v>49</v>
      </c>
      <c r="J4" s="10"/>
      <c r="K4" s="11"/>
      <c r="L4" s="9" t="s">
        <v>59</v>
      </c>
      <c r="M4" s="123" t="s">
        <v>10</v>
      </c>
      <c r="N4" s="124"/>
      <c r="O4" s="124"/>
      <c r="P4" s="124" t="s">
        <v>10</v>
      </c>
      <c r="Q4" s="124"/>
      <c r="R4" s="124"/>
      <c r="S4" s="124" t="s">
        <v>11</v>
      </c>
      <c r="T4" s="124"/>
      <c r="U4" s="124"/>
      <c r="V4" s="124" t="s">
        <v>11</v>
      </c>
      <c r="W4" s="124"/>
      <c r="X4" s="124"/>
      <c r="Y4" s="115"/>
      <c r="Z4" s="116"/>
      <c r="AA4" s="117"/>
      <c r="AB4" s="125" t="s">
        <v>27</v>
      </c>
      <c r="AC4" s="126"/>
      <c r="AD4" s="126"/>
      <c r="AE4" s="125" t="s">
        <v>27</v>
      </c>
      <c r="AF4" s="126"/>
      <c r="AG4" s="126"/>
      <c r="AH4" s="126" t="s">
        <v>11</v>
      </c>
      <c r="AI4" s="126"/>
      <c r="AJ4" s="126"/>
      <c r="AK4" s="126" t="s">
        <v>11</v>
      </c>
      <c r="AL4" s="126"/>
      <c r="AM4" s="126"/>
      <c r="AN4" s="5"/>
    </row>
    <row r="5" spans="1:40" s="6" customFormat="1" ht="53.25" customHeight="1" thickBot="1">
      <c r="A5" s="108"/>
      <c r="B5" s="109"/>
      <c r="C5" s="109"/>
      <c r="D5" s="12" t="s">
        <v>52</v>
      </c>
      <c r="E5" s="12" t="s">
        <v>54</v>
      </c>
      <c r="F5" s="12" t="s">
        <v>14</v>
      </c>
      <c r="G5" s="12" t="s">
        <v>52</v>
      </c>
      <c r="H5" s="12" t="s">
        <v>54</v>
      </c>
      <c r="I5" s="12" t="s">
        <v>61</v>
      </c>
      <c r="J5" s="12" t="s">
        <v>52</v>
      </c>
      <c r="K5" s="12" t="s">
        <v>54</v>
      </c>
      <c r="L5" s="12" t="s">
        <v>62</v>
      </c>
      <c r="M5" s="13" t="s">
        <v>60</v>
      </c>
      <c r="N5" s="12" t="s">
        <v>54</v>
      </c>
      <c r="O5" s="12" t="s">
        <v>14</v>
      </c>
      <c r="P5" s="12" t="s">
        <v>0</v>
      </c>
      <c r="Q5" s="12" t="s">
        <v>1</v>
      </c>
      <c r="R5" s="12" t="s">
        <v>2</v>
      </c>
      <c r="S5" s="12" t="s">
        <v>13</v>
      </c>
      <c r="T5" s="12" t="s">
        <v>12</v>
      </c>
      <c r="U5" s="12" t="s">
        <v>14</v>
      </c>
      <c r="V5" s="14" t="s">
        <v>13</v>
      </c>
      <c r="W5" s="14" t="s">
        <v>12</v>
      </c>
      <c r="X5" s="14" t="s">
        <v>14</v>
      </c>
      <c r="Y5" s="118"/>
      <c r="Z5" s="119"/>
      <c r="AA5" s="120"/>
      <c r="AB5" s="15" t="s">
        <v>0</v>
      </c>
      <c r="AC5" s="15" t="s">
        <v>1</v>
      </c>
      <c r="AD5" s="15" t="s">
        <v>2</v>
      </c>
      <c r="AE5" s="15" t="s">
        <v>0</v>
      </c>
      <c r="AF5" s="15" t="s">
        <v>1</v>
      </c>
      <c r="AG5" s="15" t="s">
        <v>2</v>
      </c>
      <c r="AH5" s="15" t="s">
        <v>13</v>
      </c>
      <c r="AI5" s="15" t="s">
        <v>12</v>
      </c>
      <c r="AJ5" s="15" t="s">
        <v>14</v>
      </c>
      <c r="AK5" s="15" t="s">
        <v>13</v>
      </c>
      <c r="AL5" s="15" t="s">
        <v>12</v>
      </c>
      <c r="AM5" s="15" t="s">
        <v>14</v>
      </c>
      <c r="AN5" s="5"/>
    </row>
    <row r="6" spans="1:40" s="6" customFormat="1" ht="53.25" customHeight="1" thickBot="1" thickTop="1">
      <c r="A6" s="127" t="s">
        <v>32</v>
      </c>
      <c r="B6" s="128"/>
      <c r="C6" s="129"/>
      <c r="D6" s="16">
        <f>D7+D10</f>
        <v>10845672</v>
      </c>
      <c r="E6" s="16">
        <f>E7+E10</f>
        <v>84934</v>
      </c>
      <c r="F6" s="16">
        <f>D6+E6</f>
        <v>10930606</v>
      </c>
      <c r="G6" s="16">
        <f>G7+G10</f>
        <v>926317</v>
      </c>
      <c r="H6" s="16">
        <f>H7+H10</f>
        <v>-9070</v>
      </c>
      <c r="I6" s="16">
        <f>G6+H6</f>
        <v>917247</v>
      </c>
      <c r="J6" s="16">
        <f>D6+G6</f>
        <v>11771989</v>
      </c>
      <c r="K6" s="16">
        <f>E6+H6</f>
        <v>75864</v>
      </c>
      <c r="L6" s="16">
        <f>J6+K6</f>
        <v>11847853</v>
      </c>
      <c r="M6" s="17">
        <f aca="true" t="shared" si="0" ref="M6:R27">ROUND(AB6/1000,0)</f>
        <v>11943444</v>
      </c>
      <c r="N6" s="17">
        <f t="shared" si="0"/>
        <v>368233</v>
      </c>
      <c r="O6" s="17">
        <f t="shared" si="0"/>
        <v>12311677</v>
      </c>
      <c r="P6" s="17">
        <f t="shared" si="0"/>
        <v>11861452</v>
      </c>
      <c r="Q6" s="17">
        <f t="shared" si="0"/>
        <v>77609</v>
      </c>
      <c r="R6" s="17">
        <f t="shared" si="0"/>
        <v>11939061</v>
      </c>
      <c r="S6" s="18">
        <f aca="true" t="shared" si="1" ref="S6:X14">AH6</f>
        <v>99.3</v>
      </c>
      <c r="T6" s="18">
        <f t="shared" si="1"/>
        <v>21.1</v>
      </c>
      <c r="U6" s="19">
        <f t="shared" si="1"/>
        <v>97</v>
      </c>
      <c r="V6" s="18">
        <f t="shared" si="1"/>
        <v>99.3</v>
      </c>
      <c r="W6" s="18">
        <f t="shared" si="1"/>
        <v>20.6</v>
      </c>
      <c r="X6" s="18">
        <f t="shared" si="1"/>
        <v>97</v>
      </c>
      <c r="Y6" s="130" t="s">
        <v>15</v>
      </c>
      <c r="Z6" s="131"/>
      <c r="AA6" s="131"/>
      <c r="AB6" s="20">
        <f>SUM(AB7,AB10,)</f>
        <v>11943444135</v>
      </c>
      <c r="AC6" s="20">
        <f>SUM(AC7,AC10,)</f>
        <v>368232565</v>
      </c>
      <c r="AD6" s="21">
        <f>SUM(AB6:AC6)</f>
        <v>12311676700</v>
      </c>
      <c r="AE6" s="20">
        <f>SUM(AE7,AE10,)</f>
        <v>11861452150</v>
      </c>
      <c r="AF6" s="20">
        <f>SUM(AF7,AF10,)</f>
        <v>77608715</v>
      </c>
      <c r="AG6" s="21">
        <f>SUM(AE6:AF6)</f>
        <v>11939060865</v>
      </c>
      <c r="AH6" s="22">
        <f>ROUND(AE6/AB6*100,1)</f>
        <v>99.3</v>
      </c>
      <c r="AI6" s="22">
        <f>ROUND(AF6/AC6*100,1)</f>
        <v>21.1</v>
      </c>
      <c r="AJ6" s="22">
        <f>ROUND(AG6/AD6*100,1)</f>
        <v>97</v>
      </c>
      <c r="AK6" s="22">
        <v>99.3</v>
      </c>
      <c r="AL6" s="22">
        <v>20.6</v>
      </c>
      <c r="AM6" s="22">
        <v>97</v>
      </c>
      <c r="AN6" s="5"/>
    </row>
    <row r="7" spans="1:40" s="6" customFormat="1" ht="53.25" customHeight="1" thickBot="1" thickTop="1">
      <c r="A7" s="23"/>
      <c r="B7" s="132" t="s">
        <v>3</v>
      </c>
      <c r="C7" s="133"/>
      <c r="D7" s="24">
        <f>D8+D9</f>
        <v>8659923</v>
      </c>
      <c r="E7" s="25">
        <f>E8</f>
        <v>79774</v>
      </c>
      <c r="F7" s="24">
        <f>D7+E7</f>
        <v>8739697</v>
      </c>
      <c r="G7" s="25">
        <f>G8+G9</f>
        <v>498251</v>
      </c>
      <c r="H7" s="25">
        <f>H8</f>
        <v>-9070</v>
      </c>
      <c r="I7" s="25">
        <f>G7+H7</f>
        <v>489181</v>
      </c>
      <c r="J7" s="26">
        <f aca="true" t="shared" si="2" ref="J7:J14">D7+G7</f>
        <v>9158174</v>
      </c>
      <c r="K7" s="26">
        <f>E7+H7</f>
        <v>70704</v>
      </c>
      <c r="L7" s="26">
        <f>J7+K7</f>
        <v>9228878</v>
      </c>
      <c r="M7" s="17">
        <f>ROUND(AB7/1000,0)</f>
        <v>9246666</v>
      </c>
      <c r="N7" s="17">
        <f t="shared" si="0"/>
        <v>345474</v>
      </c>
      <c r="O7" s="17">
        <f t="shared" si="0"/>
        <v>9592139</v>
      </c>
      <c r="P7" s="17">
        <f t="shared" si="0"/>
        <v>9168865</v>
      </c>
      <c r="Q7" s="17">
        <f t="shared" si="0"/>
        <v>69830</v>
      </c>
      <c r="R7" s="17">
        <f t="shared" si="0"/>
        <v>9238696</v>
      </c>
      <c r="S7" s="18">
        <f t="shared" si="1"/>
        <v>99.2</v>
      </c>
      <c r="T7" s="18">
        <f t="shared" si="1"/>
        <v>20.2</v>
      </c>
      <c r="U7" s="19">
        <f t="shared" si="1"/>
        <v>96.3</v>
      </c>
      <c r="V7" s="18">
        <f t="shared" si="1"/>
        <v>99.1</v>
      </c>
      <c r="W7" s="18">
        <f t="shared" si="1"/>
        <v>20.8</v>
      </c>
      <c r="X7" s="18">
        <f t="shared" si="1"/>
        <v>96.2</v>
      </c>
      <c r="Y7" s="27"/>
      <c r="Z7" s="134" t="s">
        <v>3</v>
      </c>
      <c r="AA7" s="135"/>
      <c r="AB7" s="28">
        <f aca="true" t="shared" si="3" ref="AB7:AG7">SUM(AB8:AB9)</f>
        <v>9246665635</v>
      </c>
      <c r="AC7" s="28">
        <f t="shared" si="3"/>
        <v>345473795</v>
      </c>
      <c r="AD7" s="29">
        <f t="shared" si="3"/>
        <v>9592139430</v>
      </c>
      <c r="AE7" s="30">
        <f t="shared" si="3"/>
        <v>9168865414</v>
      </c>
      <c r="AF7" s="30">
        <f t="shared" si="3"/>
        <v>69830089</v>
      </c>
      <c r="AG7" s="31">
        <f t="shared" si="3"/>
        <v>9238695503</v>
      </c>
      <c r="AH7" s="22">
        <f aca="true" t="shared" si="4" ref="AH7:AJ14">ROUND(AE7/AB7*100,1)</f>
        <v>99.2</v>
      </c>
      <c r="AI7" s="22">
        <f t="shared" si="4"/>
        <v>20.2</v>
      </c>
      <c r="AJ7" s="22">
        <f t="shared" si="4"/>
        <v>96.3</v>
      </c>
      <c r="AK7" s="22">
        <v>99.1</v>
      </c>
      <c r="AL7" s="22">
        <v>20.8</v>
      </c>
      <c r="AM7" s="22">
        <v>96.2</v>
      </c>
      <c r="AN7" s="5"/>
    </row>
    <row r="8" spans="1:40" s="6" customFormat="1" ht="53.25" customHeight="1" thickBot="1" thickTop="1">
      <c r="A8" s="23"/>
      <c r="B8" s="32"/>
      <c r="C8" s="33" t="s">
        <v>24</v>
      </c>
      <c r="D8" s="34">
        <v>343047</v>
      </c>
      <c r="E8" s="99">
        <v>79774</v>
      </c>
      <c r="F8" s="99">
        <f>D8+D9+E8</f>
        <v>8739697</v>
      </c>
      <c r="G8" s="34">
        <v>4286</v>
      </c>
      <c r="H8" s="99">
        <v>-9070</v>
      </c>
      <c r="I8" s="99">
        <f>G8+G9+H8</f>
        <v>489181</v>
      </c>
      <c r="J8" s="26">
        <f t="shared" si="2"/>
        <v>347333</v>
      </c>
      <c r="K8" s="94">
        <f>E8+H8</f>
        <v>70704</v>
      </c>
      <c r="L8" s="94">
        <f>J8+J9+K8</f>
        <v>9228878</v>
      </c>
      <c r="M8" s="17">
        <f t="shared" si="0"/>
        <v>350312</v>
      </c>
      <c r="N8" s="17">
        <f t="shared" si="0"/>
        <v>13102</v>
      </c>
      <c r="O8" s="17">
        <f>ROUND(AD8/1000,0)</f>
        <v>363414</v>
      </c>
      <c r="P8" s="17">
        <f t="shared" si="0"/>
        <v>347364</v>
      </c>
      <c r="Q8" s="17">
        <f t="shared" si="0"/>
        <v>2648</v>
      </c>
      <c r="R8" s="17">
        <f t="shared" si="0"/>
        <v>350012</v>
      </c>
      <c r="S8" s="18">
        <f t="shared" si="1"/>
        <v>99.2</v>
      </c>
      <c r="T8" s="18">
        <f t="shared" si="1"/>
        <v>20.2</v>
      </c>
      <c r="U8" s="19">
        <f t="shared" si="1"/>
        <v>96.3</v>
      </c>
      <c r="V8" s="18">
        <f t="shared" si="1"/>
        <v>99.1</v>
      </c>
      <c r="W8" s="18">
        <f t="shared" si="1"/>
        <v>20.8</v>
      </c>
      <c r="X8" s="18">
        <f t="shared" si="1"/>
        <v>96.2</v>
      </c>
      <c r="Y8" s="27"/>
      <c r="Z8" s="35"/>
      <c r="AA8" s="36" t="s">
        <v>24</v>
      </c>
      <c r="AB8" s="20">
        <v>350311500</v>
      </c>
      <c r="AC8" s="20">
        <v>13102443</v>
      </c>
      <c r="AD8" s="20">
        <f>SUM(AB8:AC8)</f>
        <v>363413943</v>
      </c>
      <c r="AE8" s="37">
        <v>347364025</v>
      </c>
      <c r="AF8" s="38">
        <v>2648376</v>
      </c>
      <c r="AG8" s="20">
        <f>SUM(AE8:AF8)</f>
        <v>350012401</v>
      </c>
      <c r="AH8" s="22">
        <f t="shared" si="4"/>
        <v>99.2</v>
      </c>
      <c r="AI8" s="22">
        <f t="shared" si="4"/>
        <v>20.2</v>
      </c>
      <c r="AJ8" s="22">
        <f t="shared" si="4"/>
        <v>96.3</v>
      </c>
      <c r="AK8" s="22">
        <v>99.1</v>
      </c>
      <c r="AL8" s="22">
        <v>20.8</v>
      </c>
      <c r="AM8" s="22">
        <v>96.2</v>
      </c>
      <c r="AN8" s="5"/>
    </row>
    <row r="9" spans="1:40" s="6" customFormat="1" ht="53.25" customHeight="1" thickBot="1" thickTop="1">
      <c r="A9" s="23"/>
      <c r="B9" s="39"/>
      <c r="C9" s="33" t="s">
        <v>25</v>
      </c>
      <c r="D9" s="34">
        <v>8316876</v>
      </c>
      <c r="E9" s="100"/>
      <c r="F9" s="100"/>
      <c r="G9" s="34">
        <v>493965</v>
      </c>
      <c r="H9" s="100"/>
      <c r="I9" s="100"/>
      <c r="J9" s="26">
        <f t="shared" si="2"/>
        <v>8810841</v>
      </c>
      <c r="K9" s="95"/>
      <c r="L9" s="95"/>
      <c r="M9" s="17">
        <f t="shared" si="0"/>
        <v>8896354</v>
      </c>
      <c r="N9" s="17">
        <f t="shared" si="0"/>
        <v>332371</v>
      </c>
      <c r="O9" s="17">
        <f t="shared" si="0"/>
        <v>9228725</v>
      </c>
      <c r="P9" s="17">
        <f t="shared" si="0"/>
        <v>8821501</v>
      </c>
      <c r="Q9" s="17">
        <f t="shared" si="0"/>
        <v>67182</v>
      </c>
      <c r="R9" s="17">
        <f t="shared" si="0"/>
        <v>8888683</v>
      </c>
      <c r="S9" s="18">
        <f t="shared" si="1"/>
        <v>99.2</v>
      </c>
      <c r="T9" s="18">
        <f t="shared" si="1"/>
        <v>20.2</v>
      </c>
      <c r="U9" s="19">
        <f t="shared" si="1"/>
        <v>96.3</v>
      </c>
      <c r="V9" s="18">
        <f t="shared" si="1"/>
        <v>99.1</v>
      </c>
      <c r="W9" s="18">
        <f t="shared" si="1"/>
        <v>20.8</v>
      </c>
      <c r="X9" s="18">
        <f t="shared" si="1"/>
        <v>96.2</v>
      </c>
      <c r="Y9" s="27"/>
      <c r="Z9" s="40"/>
      <c r="AA9" s="36" t="s">
        <v>25</v>
      </c>
      <c r="AB9" s="20">
        <v>8896354135</v>
      </c>
      <c r="AC9" s="20">
        <v>332371352</v>
      </c>
      <c r="AD9" s="20">
        <f>SUM(AB9:AC9)</f>
        <v>9228725487</v>
      </c>
      <c r="AE9" s="37">
        <v>8821501389</v>
      </c>
      <c r="AF9" s="38">
        <v>67181713</v>
      </c>
      <c r="AG9" s="20">
        <f>SUM(AE9:AF9)</f>
        <v>8888683102</v>
      </c>
      <c r="AH9" s="22">
        <f t="shared" si="4"/>
        <v>99.2</v>
      </c>
      <c r="AI9" s="22">
        <f t="shared" si="4"/>
        <v>20.2</v>
      </c>
      <c r="AJ9" s="22">
        <f t="shared" si="4"/>
        <v>96.3</v>
      </c>
      <c r="AK9" s="22">
        <v>99.1</v>
      </c>
      <c r="AL9" s="22">
        <v>20.8</v>
      </c>
      <c r="AM9" s="22">
        <v>96.2</v>
      </c>
      <c r="AN9" s="5"/>
    </row>
    <row r="10" spans="1:40" s="6" customFormat="1" ht="53.25" customHeight="1" thickBot="1" thickTop="1">
      <c r="A10" s="41"/>
      <c r="B10" s="136" t="s">
        <v>4</v>
      </c>
      <c r="C10" s="137"/>
      <c r="D10" s="42">
        <f>D11+D12</f>
        <v>2185749</v>
      </c>
      <c r="E10" s="42">
        <f>E11</f>
        <v>5160</v>
      </c>
      <c r="F10" s="42">
        <f>D10+E10</f>
        <v>2190909</v>
      </c>
      <c r="G10" s="42">
        <f>G11+G12</f>
        <v>428066</v>
      </c>
      <c r="H10" s="42">
        <f>H11</f>
        <v>0</v>
      </c>
      <c r="I10" s="42">
        <f>G10+H10</f>
        <v>428066</v>
      </c>
      <c r="J10" s="42">
        <f t="shared" si="2"/>
        <v>2613815</v>
      </c>
      <c r="K10" s="42">
        <f>E10+H10</f>
        <v>5160</v>
      </c>
      <c r="L10" s="42">
        <f>J10+K10</f>
        <v>2618975</v>
      </c>
      <c r="M10" s="17">
        <f t="shared" si="0"/>
        <v>2696779</v>
      </c>
      <c r="N10" s="17">
        <f t="shared" si="0"/>
        <v>22759</v>
      </c>
      <c r="O10" s="17">
        <f t="shared" si="0"/>
        <v>2719537</v>
      </c>
      <c r="P10" s="17">
        <f t="shared" si="0"/>
        <v>2692587</v>
      </c>
      <c r="Q10" s="17">
        <f t="shared" si="0"/>
        <v>7779</v>
      </c>
      <c r="R10" s="17">
        <f t="shared" si="0"/>
        <v>2700365</v>
      </c>
      <c r="S10" s="18">
        <f t="shared" si="1"/>
        <v>99.8</v>
      </c>
      <c r="T10" s="18">
        <f t="shared" si="1"/>
        <v>34.2</v>
      </c>
      <c r="U10" s="19">
        <f t="shared" si="1"/>
        <v>99.3</v>
      </c>
      <c r="V10" s="18">
        <f t="shared" si="1"/>
        <v>99.7</v>
      </c>
      <c r="W10" s="18">
        <f t="shared" si="1"/>
        <v>16.4</v>
      </c>
      <c r="X10" s="18">
        <f t="shared" si="1"/>
        <v>99.2</v>
      </c>
      <c r="Y10" s="43"/>
      <c r="Z10" s="138" t="s">
        <v>4</v>
      </c>
      <c r="AA10" s="139"/>
      <c r="AB10" s="28">
        <f aca="true" t="shared" si="5" ref="AB10:AG10">SUM(AB11:AB12)</f>
        <v>2696778500</v>
      </c>
      <c r="AC10" s="28">
        <f t="shared" si="5"/>
        <v>22758770</v>
      </c>
      <c r="AD10" s="28">
        <f t="shared" si="5"/>
        <v>2719537270</v>
      </c>
      <c r="AE10" s="44">
        <f t="shared" si="5"/>
        <v>2692586736</v>
      </c>
      <c r="AF10" s="44">
        <f t="shared" si="5"/>
        <v>7778626</v>
      </c>
      <c r="AG10" s="45">
        <f t="shared" si="5"/>
        <v>2700365362</v>
      </c>
      <c r="AH10" s="22">
        <f t="shared" si="4"/>
        <v>99.8</v>
      </c>
      <c r="AI10" s="22">
        <f t="shared" si="4"/>
        <v>34.2</v>
      </c>
      <c r="AJ10" s="22">
        <f t="shared" si="4"/>
        <v>99.3</v>
      </c>
      <c r="AK10" s="22">
        <v>99.7</v>
      </c>
      <c r="AL10" s="22">
        <v>16.4</v>
      </c>
      <c r="AM10" s="22">
        <v>99.2</v>
      </c>
      <c r="AN10" s="5"/>
    </row>
    <row r="11" spans="1:40" s="6" customFormat="1" ht="53.25" customHeight="1" thickBot="1" thickTop="1">
      <c r="A11" s="41"/>
      <c r="B11" s="32"/>
      <c r="C11" s="33" t="s">
        <v>24</v>
      </c>
      <c r="D11" s="46">
        <v>537713</v>
      </c>
      <c r="E11" s="94">
        <v>5160</v>
      </c>
      <c r="F11" s="94">
        <f>D11+D12+E11</f>
        <v>2190909</v>
      </c>
      <c r="G11" s="46">
        <v>5152</v>
      </c>
      <c r="H11" s="94">
        <v>0</v>
      </c>
      <c r="I11" s="94">
        <f>G11+G12+H11</f>
        <v>428066</v>
      </c>
      <c r="J11" s="42">
        <f t="shared" si="2"/>
        <v>542865</v>
      </c>
      <c r="K11" s="94">
        <f>E11+H11</f>
        <v>5160</v>
      </c>
      <c r="L11" s="94">
        <f>J11+J12+K11</f>
        <v>2618975</v>
      </c>
      <c r="M11" s="17">
        <f t="shared" si="0"/>
        <v>544318</v>
      </c>
      <c r="N11" s="17">
        <f t="shared" si="0"/>
        <v>4727</v>
      </c>
      <c r="O11" s="17">
        <f t="shared" si="0"/>
        <v>549044</v>
      </c>
      <c r="P11" s="17">
        <f t="shared" si="0"/>
        <v>540894</v>
      </c>
      <c r="Q11" s="17">
        <f t="shared" si="0"/>
        <v>1616</v>
      </c>
      <c r="R11" s="17">
        <f t="shared" si="0"/>
        <v>542510</v>
      </c>
      <c r="S11" s="18">
        <f t="shared" si="1"/>
        <v>99.4</v>
      </c>
      <c r="T11" s="18">
        <f t="shared" si="1"/>
        <v>34.2</v>
      </c>
      <c r="U11" s="19">
        <f t="shared" si="1"/>
        <v>98.8</v>
      </c>
      <c r="V11" s="18">
        <f t="shared" si="1"/>
        <v>98.8</v>
      </c>
      <c r="W11" s="18">
        <f t="shared" si="1"/>
        <v>16.4</v>
      </c>
      <c r="X11" s="18">
        <f t="shared" si="1"/>
        <v>98.3</v>
      </c>
      <c r="Y11" s="43"/>
      <c r="Z11" s="35"/>
      <c r="AA11" s="36" t="s">
        <v>24</v>
      </c>
      <c r="AB11" s="20">
        <v>544317500</v>
      </c>
      <c r="AC11" s="20">
        <v>4726784</v>
      </c>
      <c r="AD11" s="20">
        <f>SUM(AB11:AC11)</f>
        <v>549044284</v>
      </c>
      <c r="AE11" s="37">
        <v>540894236</v>
      </c>
      <c r="AF11" s="38">
        <v>1615548</v>
      </c>
      <c r="AG11" s="20">
        <f>SUM(AE11:AF11)</f>
        <v>542509784</v>
      </c>
      <c r="AH11" s="22">
        <f t="shared" si="4"/>
        <v>99.4</v>
      </c>
      <c r="AI11" s="22">
        <f t="shared" si="4"/>
        <v>34.2</v>
      </c>
      <c r="AJ11" s="22">
        <f t="shared" si="4"/>
        <v>98.8</v>
      </c>
      <c r="AK11" s="22">
        <v>98.8</v>
      </c>
      <c r="AL11" s="22">
        <v>16.4</v>
      </c>
      <c r="AM11" s="22">
        <v>98.3</v>
      </c>
      <c r="AN11" s="5"/>
    </row>
    <row r="12" spans="1:40" s="6" customFormat="1" ht="53.25" customHeight="1" thickBot="1" thickTop="1">
      <c r="A12" s="47"/>
      <c r="B12" s="48"/>
      <c r="C12" s="33" t="s">
        <v>26</v>
      </c>
      <c r="D12" s="46">
        <v>1648036</v>
      </c>
      <c r="E12" s="95"/>
      <c r="F12" s="95"/>
      <c r="G12" s="46">
        <v>422914</v>
      </c>
      <c r="H12" s="95"/>
      <c r="I12" s="95"/>
      <c r="J12" s="42">
        <f t="shared" si="2"/>
        <v>2070950</v>
      </c>
      <c r="K12" s="95"/>
      <c r="L12" s="95"/>
      <c r="M12" s="17">
        <f t="shared" si="0"/>
        <v>2152461</v>
      </c>
      <c r="N12" s="17">
        <f t="shared" si="0"/>
        <v>18032</v>
      </c>
      <c r="O12" s="17">
        <f t="shared" si="0"/>
        <v>2170493</v>
      </c>
      <c r="P12" s="17">
        <f t="shared" si="0"/>
        <v>2151693</v>
      </c>
      <c r="Q12" s="17">
        <f t="shared" si="0"/>
        <v>6163</v>
      </c>
      <c r="R12" s="17">
        <f t="shared" si="0"/>
        <v>2157856</v>
      </c>
      <c r="S12" s="18">
        <f t="shared" si="1"/>
        <v>100</v>
      </c>
      <c r="T12" s="18">
        <f t="shared" si="1"/>
        <v>34.2</v>
      </c>
      <c r="U12" s="19">
        <f t="shared" si="1"/>
        <v>99.4</v>
      </c>
      <c r="V12" s="18">
        <f t="shared" si="1"/>
        <v>99.9</v>
      </c>
      <c r="W12" s="18">
        <f t="shared" si="1"/>
        <v>16.4</v>
      </c>
      <c r="X12" s="18">
        <f t="shared" si="1"/>
        <v>99.4</v>
      </c>
      <c r="Y12" s="49"/>
      <c r="Z12" s="50"/>
      <c r="AA12" s="36" t="s">
        <v>26</v>
      </c>
      <c r="AB12" s="20">
        <v>2152461000</v>
      </c>
      <c r="AC12" s="20">
        <v>18031986</v>
      </c>
      <c r="AD12" s="20">
        <f>SUM(AB12:AC12)</f>
        <v>2170492986</v>
      </c>
      <c r="AE12" s="51">
        <v>2151692500</v>
      </c>
      <c r="AF12" s="31">
        <v>6163078</v>
      </c>
      <c r="AG12" s="20">
        <f>SUM(AE12:AF12)</f>
        <v>2157855578</v>
      </c>
      <c r="AH12" s="22">
        <f t="shared" si="4"/>
        <v>100</v>
      </c>
      <c r="AI12" s="22">
        <f t="shared" si="4"/>
        <v>34.2</v>
      </c>
      <c r="AJ12" s="22">
        <f t="shared" si="4"/>
        <v>99.4</v>
      </c>
      <c r="AK12" s="22">
        <v>99.9</v>
      </c>
      <c r="AL12" s="22">
        <v>16.4</v>
      </c>
      <c r="AM12" s="22">
        <v>99.4</v>
      </c>
      <c r="AN12" s="5"/>
    </row>
    <row r="13" spans="1:40" s="6" customFormat="1" ht="53.25" customHeight="1" thickBot="1" thickTop="1">
      <c r="A13" s="127" t="s">
        <v>33</v>
      </c>
      <c r="B13" s="128"/>
      <c r="C13" s="129"/>
      <c r="D13" s="52">
        <f>D14+D18</f>
        <v>14901707</v>
      </c>
      <c r="E13" s="52">
        <f>E14+E18</f>
        <v>104363</v>
      </c>
      <c r="F13" s="52">
        <f>D13+E13</f>
        <v>15006070</v>
      </c>
      <c r="G13" s="52">
        <f>G14+G18</f>
        <v>14196</v>
      </c>
      <c r="H13" s="52">
        <f>H14</f>
        <v>-4142</v>
      </c>
      <c r="I13" s="52">
        <f>G13+H13</f>
        <v>10054</v>
      </c>
      <c r="J13" s="52">
        <f>D13+G13</f>
        <v>14915903</v>
      </c>
      <c r="K13" s="52">
        <f>E13+H13</f>
        <v>100221</v>
      </c>
      <c r="L13" s="52">
        <f>J13+K13</f>
        <v>15016124</v>
      </c>
      <c r="M13" s="17">
        <f t="shared" si="0"/>
        <v>15084432</v>
      </c>
      <c r="N13" s="17">
        <f t="shared" si="0"/>
        <v>616435</v>
      </c>
      <c r="O13" s="17">
        <f t="shared" si="0"/>
        <v>15700867</v>
      </c>
      <c r="P13" s="17">
        <f t="shared" si="0"/>
        <v>14983928</v>
      </c>
      <c r="Q13" s="17">
        <f t="shared" si="0"/>
        <v>124634</v>
      </c>
      <c r="R13" s="17">
        <f t="shared" si="0"/>
        <v>15108562</v>
      </c>
      <c r="S13" s="18">
        <f t="shared" si="1"/>
        <v>99.3</v>
      </c>
      <c r="T13" s="18">
        <f t="shared" si="1"/>
        <v>20.2</v>
      </c>
      <c r="U13" s="19">
        <f t="shared" si="1"/>
        <v>96.2</v>
      </c>
      <c r="V13" s="18">
        <f t="shared" si="1"/>
        <v>98.9</v>
      </c>
      <c r="W13" s="18">
        <f t="shared" si="1"/>
        <v>16.3</v>
      </c>
      <c r="X13" s="18">
        <f t="shared" si="1"/>
        <v>95.8</v>
      </c>
      <c r="Y13" s="130" t="s">
        <v>16</v>
      </c>
      <c r="Z13" s="131"/>
      <c r="AA13" s="131"/>
      <c r="AB13" s="20">
        <f>SUM(AB18,AB14)</f>
        <v>15084431500</v>
      </c>
      <c r="AC13" s="20">
        <f>SUM(AC18,AC14)</f>
        <v>616435275</v>
      </c>
      <c r="AD13" s="53">
        <f>SUM(AB13:AC13)</f>
        <v>15700866775</v>
      </c>
      <c r="AE13" s="20">
        <f>SUM(AE18,AE14)</f>
        <v>14983928281</v>
      </c>
      <c r="AF13" s="20">
        <f>SUM(AF18,AF14)</f>
        <v>124633562</v>
      </c>
      <c r="AG13" s="53">
        <f>SUM(AE13:AF13)</f>
        <v>15108561843</v>
      </c>
      <c r="AH13" s="22">
        <f t="shared" si="4"/>
        <v>99.3</v>
      </c>
      <c r="AI13" s="22">
        <f t="shared" si="4"/>
        <v>20.2</v>
      </c>
      <c r="AJ13" s="22">
        <f t="shared" si="4"/>
        <v>96.2</v>
      </c>
      <c r="AK13" s="22">
        <v>98.9</v>
      </c>
      <c r="AL13" s="22">
        <v>16.3</v>
      </c>
      <c r="AM13" s="22">
        <v>95.8</v>
      </c>
      <c r="AN13" s="5"/>
    </row>
    <row r="14" spans="1:40" s="6" customFormat="1" ht="53.25" customHeight="1" thickBot="1" thickTop="1">
      <c r="A14" s="140"/>
      <c r="B14" s="142" t="s">
        <v>17</v>
      </c>
      <c r="C14" s="143"/>
      <c r="D14" s="54">
        <f>D15+D16+D17</f>
        <v>14859137</v>
      </c>
      <c r="E14" s="54">
        <f>E15</f>
        <v>104363</v>
      </c>
      <c r="F14" s="54">
        <f>D14+E14</f>
        <v>14963500</v>
      </c>
      <c r="G14" s="54">
        <f>G15+G16+G17</f>
        <v>14196</v>
      </c>
      <c r="H14" s="54">
        <f>H15+H18</f>
        <v>-4142</v>
      </c>
      <c r="I14" s="54">
        <f>G14+H14</f>
        <v>10054</v>
      </c>
      <c r="J14" s="54">
        <f t="shared" si="2"/>
        <v>14873333</v>
      </c>
      <c r="K14" s="54">
        <f>E14+H14</f>
        <v>100221</v>
      </c>
      <c r="L14" s="54">
        <f>J14+K14</f>
        <v>14973554</v>
      </c>
      <c r="M14" s="17">
        <f t="shared" si="0"/>
        <v>15041860</v>
      </c>
      <c r="N14" s="17">
        <f t="shared" si="0"/>
        <v>616435</v>
      </c>
      <c r="O14" s="17">
        <f t="shared" si="0"/>
        <v>15658295</v>
      </c>
      <c r="P14" s="17">
        <f t="shared" si="0"/>
        <v>14941357</v>
      </c>
      <c r="Q14" s="17">
        <f t="shared" si="0"/>
        <v>124634</v>
      </c>
      <c r="R14" s="17">
        <f t="shared" si="0"/>
        <v>15065990</v>
      </c>
      <c r="S14" s="18">
        <f t="shared" si="1"/>
        <v>99.3</v>
      </c>
      <c r="T14" s="18">
        <f t="shared" si="1"/>
        <v>20.2</v>
      </c>
      <c r="U14" s="19">
        <f t="shared" si="1"/>
        <v>96.2</v>
      </c>
      <c r="V14" s="18">
        <f t="shared" si="1"/>
        <v>98.9</v>
      </c>
      <c r="W14" s="18">
        <f t="shared" si="1"/>
        <v>16.3</v>
      </c>
      <c r="X14" s="18">
        <f t="shared" si="1"/>
        <v>95.8</v>
      </c>
      <c r="Y14" s="144"/>
      <c r="Z14" s="130" t="s">
        <v>17</v>
      </c>
      <c r="AA14" s="146"/>
      <c r="AB14" s="28">
        <f aca="true" t="shared" si="6" ref="AB14:AG14">SUM(AB15:AB17)</f>
        <v>15041859800</v>
      </c>
      <c r="AC14" s="28">
        <f>SUM(AC15:AC17)</f>
        <v>616435275</v>
      </c>
      <c r="AD14" s="29">
        <f>SUM(AD15:AD17)</f>
        <v>15658295075</v>
      </c>
      <c r="AE14" s="30">
        <f t="shared" si="6"/>
        <v>14941356581</v>
      </c>
      <c r="AF14" s="30">
        <f t="shared" si="6"/>
        <v>124633562</v>
      </c>
      <c r="AG14" s="31">
        <f t="shared" si="6"/>
        <v>15065990143</v>
      </c>
      <c r="AH14" s="22">
        <f t="shared" si="4"/>
        <v>99.3</v>
      </c>
      <c r="AI14" s="22">
        <f t="shared" si="4"/>
        <v>20.2</v>
      </c>
      <c r="AJ14" s="22">
        <f t="shared" si="4"/>
        <v>96.2</v>
      </c>
      <c r="AK14" s="22">
        <v>98.9</v>
      </c>
      <c r="AL14" s="22">
        <v>16.3</v>
      </c>
      <c r="AM14" s="22">
        <v>95.8</v>
      </c>
      <c r="AN14" s="5"/>
    </row>
    <row r="15" spans="1:40" s="6" customFormat="1" ht="53.25" customHeight="1" thickBot="1" thickTop="1">
      <c r="A15" s="140"/>
      <c r="B15" s="140"/>
      <c r="C15" s="55" t="s">
        <v>5</v>
      </c>
      <c r="D15" s="56">
        <v>3490189</v>
      </c>
      <c r="E15" s="91">
        <v>104363</v>
      </c>
      <c r="F15" s="91">
        <f>D15+D16+D17+E15</f>
        <v>14963500</v>
      </c>
      <c r="G15" s="56">
        <v>10959</v>
      </c>
      <c r="H15" s="91">
        <v>-4142</v>
      </c>
      <c r="I15" s="91">
        <f>G15+G16+G17+H15</f>
        <v>10054</v>
      </c>
      <c r="J15" s="56">
        <v>3501148</v>
      </c>
      <c r="K15" s="91">
        <f>E15+H15</f>
        <v>100221</v>
      </c>
      <c r="L15" s="91">
        <f>F15+I15</f>
        <v>14973554</v>
      </c>
      <c r="M15" s="17">
        <f t="shared" si="0"/>
        <v>3534706</v>
      </c>
      <c r="N15" s="17">
        <f t="shared" si="0"/>
        <v>145107</v>
      </c>
      <c r="O15" s="17">
        <f t="shared" si="0"/>
        <v>3679813</v>
      </c>
      <c r="P15" s="17">
        <f t="shared" si="0"/>
        <v>3511088</v>
      </c>
      <c r="Q15" s="17">
        <f t="shared" si="0"/>
        <v>29338</v>
      </c>
      <c r="R15" s="17">
        <f t="shared" si="0"/>
        <v>3540427</v>
      </c>
      <c r="S15" s="147"/>
      <c r="T15" s="148"/>
      <c r="U15" s="148"/>
      <c r="V15" s="153"/>
      <c r="W15" s="154"/>
      <c r="X15" s="154"/>
      <c r="Y15" s="144"/>
      <c r="Z15" s="144"/>
      <c r="AA15" s="57" t="s">
        <v>29</v>
      </c>
      <c r="AB15" s="20">
        <v>3534705648</v>
      </c>
      <c r="AC15" s="20">
        <v>145107430</v>
      </c>
      <c r="AD15" s="20">
        <f aca="true" t="shared" si="7" ref="AD15:AD23">SUM(AB15:AC15)</f>
        <v>3679813078</v>
      </c>
      <c r="AE15" s="37">
        <v>3511088269</v>
      </c>
      <c r="AF15" s="38">
        <v>29338450</v>
      </c>
      <c r="AG15" s="20">
        <f aca="true" t="shared" si="8" ref="AG15:AG23">SUM(AE15:AF15)</f>
        <v>3540426719</v>
      </c>
      <c r="AH15" s="155"/>
      <c r="AI15" s="156"/>
      <c r="AJ15" s="156"/>
      <c r="AK15" s="157"/>
      <c r="AL15" s="158"/>
      <c r="AM15" s="159"/>
      <c r="AN15" s="5"/>
    </row>
    <row r="16" spans="1:40" s="6" customFormat="1" ht="53.25" customHeight="1" thickBot="1" thickTop="1">
      <c r="A16" s="140"/>
      <c r="B16" s="140"/>
      <c r="C16" s="55" t="s">
        <v>6</v>
      </c>
      <c r="D16" s="56">
        <v>5242644</v>
      </c>
      <c r="E16" s="92"/>
      <c r="F16" s="92"/>
      <c r="G16" s="56">
        <v>-19873</v>
      </c>
      <c r="H16" s="92"/>
      <c r="I16" s="92"/>
      <c r="J16" s="56">
        <f>D16+G16</f>
        <v>5222771</v>
      </c>
      <c r="K16" s="92"/>
      <c r="L16" s="92"/>
      <c r="M16" s="17">
        <f t="shared" si="0"/>
        <v>5272304</v>
      </c>
      <c r="N16" s="17">
        <f t="shared" si="0"/>
        <v>216461</v>
      </c>
      <c r="O16" s="17">
        <f t="shared" si="0"/>
        <v>5488765</v>
      </c>
      <c r="P16" s="17">
        <f t="shared" si="0"/>
        <v>5237077</v>
      </c>
      <c r="Q16" s="17">
        <f t="shared" si="0"/>
        <v>43765</v>
      </c>
      <c r="R16" s="17">
        <f t="shared" si="0"/>
        <v>5280842</v>
      </c>
      <c r="S16" s="149"/>
      <c r="T16" s="150"/>
      <c r="U16" s="150"/>
      <c r="V16" s="154"/>
      <c r="W16" s="154"/>
      <c r="X16" s="154"/>
      <c r="Y16" s="144"/>
      <c r="Z16" s="144"/>
      <c r="AA16" s="57" t="s">
        <v>30</v>
      </c>
      <c r="AB16" s="20">
        <v>5272303824</v>
      </c>
      <c r="AC16" s="20">
        <v>216461252</v>
      </c>
      <c r="AD16" s="20">
        <f t="shared" si="7"/>
        <v>5488765076</v>
      </c>
      <c r="AE16" s="37">
        <v>5237076564</v>
      </c>
      <c r="AF16" s="38">
        <v>43765075</v>
      </c>
      <c r="AG16" s="20">
        <f t="shared" si="8"/>
        <v>5280841639</v>
      </c>
      <c r="AH16" s="156"/>
      <c r="AI16" s="156"/>
      <c r="AJ16" s="156"/>
      <c r="AK16" s="160"/>
      <c r="AL16" s="161"/>
      <c r="AM16" s="162"/>
      <c r="AN16" s="5"/>
    </row>
    <row r="17" spans="1:40" s="6" customFormat="1" ht="53.25" customHeight="1" thickBot="1" thickTop="1">
      <c r="A17" s="140"/>
      <c r="B17" s="140"/>
      <c r="C17" s="55" t="s">
        <v>7</v>
      </c>
      <c r="D17" s="56">
        <v>6126304</v>
      </c>
      <c r="E17" s="93"/>
      <c r="F17" s="93"/>
      <c r="G17" s="56">
        <v>23110</v>
      </c>
      <c r="H17" s="93"/>
      <c r="I17" s="93"/>
      <c r="J17" s="56">
        <f>D17+G17</f>
        <v>6149414</v>
      </c>
      <c r="K17" s="93"/>
      <c r="L17" s="93"/>
      <c r="M17" s="17">
        <f t="shared" si="0"/>
        <v>6234850</v>
      </c>
      <c r="N17" s="17">
        <f t="shared" si="0"/>
        <v>254867</v>
      </c>
      <c r="O17" s="17">
        <f t="shared" si="0"/>
        <v>6489717</v>
      </c>
      <c r="P17" s="17">
        <f t="shared" si="0"/>
        <v>6193192</v>
      </c>
      <c r="Q17" s="17">
        <f t="shared" si="0"/>
        <v>51530</v>
      </c>
      <c r="R17" s="17">
        <f t="shared" si="0"/>
        <v>6244722</v>
      </c>
      <c r="S17" s="151"/>
      <c r="T17" s="152"/>
      <c r="U17" s="152"/>
      <c r="V17" s="154"/>
      <c r="W17" s="154"/>
      <c r="X17" s="154"/>
      <c r="Y17" s="144"/>
      <c r="Z17" s="144"/>
      <c r="AA17" s="57" t="s">
        <v>31</v>
      </c>
      <c r="AB17" s="20">
        <v>6234850328</v>
      </c>
      <c r="AC17" s="20">
        <v>254866593</v>
      </c>
      <c r="AD17" s="20">
        <f t="shared" si="7"/>
        <v>6489716921</v>
      </c>
      <c r="AE17" s="37">
        <v>6193191748</v>
      </c>
      <c r="AF17" s="38">
        <v>51530037</v>
      </c>
      <c r="AG17" s="20">
        <f t="shared" si="8"/>
        <v>6244721785</v>
      </c>
      <c r="AH17" s="156"/>
      <c r="AI17" s="156"/>
      <c r="AJ17" s="156"/>
      <c r="AK17" s="163"/>
      <c r="AL17" s="164"/>
      <c r="AM17" s="165"/>
      <c r="AN17" s="5"/>
    </row>
    <row r="18" spans="1:40" s="6" customFormat="1" ht="53.25" customHeight="1" thickBot="1" thickTop="1">
      <c r="A18" s="141"/>
      <c r="B18" s="166" t="s">
        <v>23</v>
      </c>
      <c r="C18" s="167"/>
      <c r="D18" s="58">
        <v>42570</v>
      </c>
      <c r="E18" s="58">
        <v>0</v>
      </c>
      <c r="F18" s="58">
        <f aca="true" t="shared" si="9" ref="F18:F24">D18+E18</f>
        <v>42570</v>
      </c>
      <c r="G18" s="58">
        <v>0</v>
      </c>
      <c r="H18" s="58">
        <v>0</v>
      </c>
      <c r="I18" s="58">
        <f aca="true" t="shared" si="10" ref="I18:I24">G18+H18</f>
        <v>0</v>
      </c>
      <c r="J18" s="58">
        <f>D18+G18</f>
        <v>42570</v>
      </c>
      <c r="K18" s="58">
        <f>E18+H18</f>
        <v>0</v>
      </c>
      <c r="L18" s="58">
        <f>F18+I18</f>
        <v>42570</v>
      </c>
      <c r="M18" s="17">
        <f t="shared" si="0"/>
        <v>42572</v>
      </c>
      <c r="N18" s="59" t="s">
        <v>35</v>
      </c>
      <c r="O18" s="17">
        <f t="shared" si="0"/>
        <v>42572</v>
      </c>
      <c r="P18" s="17">
        <f t="shared" si="0"/>
        <v>42572</v>
      </c>
      <c r="Q18" s="59" t="s">
        <v>35</v>
      </c>
      <c r="R18" s="17">
        <f t="shared" si="0"/>
        <v>42572</v>
      </c>
      <c r="S18" s="18">
        <f aca="true" t="shared" si="11" ref="S18:X24">AH18</f>
        <v>100</v>
      </c>
      <c r="T18" s="60"/>
      <c r="U18" s="19">
        <f t="shared" si="11"/>
        <v>100</v>
      </c>
      <c r="V18" s="18">
        <f t="shared" si="11"/>
        <v>100</v>
      </c>
      <c r="W18" s="60"/>
      <c r="X18" s="18">
        <f t="shared" si="11"/>
        <v>100</v>
      </c>
      <c r="Y18" s="145"/>
      <c r="Z18" s="168" t="s">
        <v>28</v>
      </c>
      <c r="AA18" s="169"/>
      <c r="AB18" s="30">
        <v>42571700</v>
      </c>
      <c r="AC18" s="30">
        <v>0</v>
      </c>
      <c r="AD18" s="30">
        <f t="shared" si="7"/>
        <v>42571700</v>
      </c>
      <c r="AE18" s="44">
        <v>42571700</v>
      </c>
      <c r="AF18" s="44">
        <v>0</v>
      </c>
      <c r="AG18" s="61">
        <f t="shared" si="8"/>
        <v>42571700</v>
      </c>
      <c r="AH18" s="22">
        <f aca="true" t="shared" si="12" ref="AH18:AH24">ROUND(AE18/AB18*100,1)</f>
        <v>100</v>
      </c>
      <c r="AI18" s="62"/>
      <c r="AJ18" s="22">
        <f aca="true" t="shared" si="13" ref="AJ18:AJ24">ROUND(AG18/AD18*100,1)</f>
        <v>100</v>
      </c>
      <c r="AK18" s="22">
        <v>100</v>
      </c>
      <c r="AL18" s="62"/>
      <c r="AM18" s="22">
        <v>100</v>
      </c>
      <c r="AN18" s="5"/>
    </row>
    <row r="19" spans="1:40" s="6" customFormat="1" ht="53.25" customHeight="1" thickBot="1" thickTop="1">
      <c r="A19" s="170" t="s">
        <v>34</v>
      </c>
      <c r="B19" s="171"/>
      <c r="C19" s="167"/>
      <c r="D19" s="58">
        <f>D20+D21</f>
        <v>719165</v>
      </c>
      <c r="E19" s="58">
        <f>E20+E21</f>
        <v>5931</v>
      </c>
      <c r="F19" s="58">
        <f t="shared" si="9"/>
        <v>725096</v>
      </c>
      <c r="G19" s="58">
        <f>G20+G21</f>
        <v>0</v>
      </c>
      <c r="H19" s="58">
        <f>H20+H21</f>
        <v>0</v>
      </c>
      <c r="I19" s="58">
        <f t="shared" si="10"/>
        <v>0</v>
      </c>
      <c r="J19" s="58">
        <f>J20+J21</f>
        <v>719165</v>
      </c>
      <c r="K19" s="58">
        <f>H19+E19</f>
        <v>5931</v>
      </c>
      <c r="L19" s="58">
        <f aca="true" t="shared" si="14" ref="L19:L24">J19+K19</f>
        <v>725096</v>
      </c>
      <c r="M19" s="17">
        <f t="shared" si="0"/>
        <v>733343</v>
      </c>
      <c r="N19" s="17">
        <f t="shared" si="0"/>
        <v>25997</v>
      </c>
      <c r="O19" s="17">
        <f t="shared" si="0"/>
        <v>759340</v>
      </c>
      <c r="P19" s="17">
        <f t="shared" si="0"/>
        <v>726534</v>
      </c>
      <c r="Q19" s="17">
        <f t="shared" si="0"/>
        <v>5716</v>
      </c>
      <c r="R19" s="17">
        <f t="shared" si="0"/>
        <v>732251</v>
      </c>
      <c r="S19" s="18">
        <f t="shared" si="11"/>
        <v>99.1</v>
      </c>
      <c r="T19" s="18">
        <f t="shared" si="11"/>
        <v>22</v>
      </c>
      <c r="U19" s="19">
        <f t="shared" si="11"/>
        <v>96.4</v>
      </c>
      <c r="V19" s="18">
        <f>AK19</f>
        <v>99.1</v>
      </c>
      <c r="W19" s="18">
        <f t="shared" si="11"/>
        <v>20.2</v>
      </c>
      <c r="X19" s="18">
        <f t="shared" si="11"/>
        <v>96.2</v>
      </c>
      <c r="Y19" s="172" t="s">
        <v>8</v>
      </c>
      <c r="Z19" s="173"/>
      <c r="AA19" s="169"/>
      <c r="AB19" s="44">
        <f>SUM(AB20:AB21)</f>
        <v>733343400</v>
      </c>
      <c r="AC19" s="44">
        <f>SUM(AC20:AC21)</f>
        <v>25996759</v>
      </c>
      <c r="AD19" s="44">
        <f t="shared" si="7"/>
        <v>759340159</v>
      </c>
      <c r="AE19" s="44">
        <f>SUM(AE20:AE21)</f>
        <v>726534335</v>
      </c>
      <c r="AF19" s="44">
        <f>SUM(AF20:AF21)</f>
        <v>5716424</v>
      </c>
      <c r="AG19" s="38">
        <f>SUM(AG20:AG21)</f>
        <v>732250759</v>
      </c>
      <c r="AH19" s="22">
        <f t="shared" si="12"/>
        <v>99.1</v>
      </c>
      <c r="AI19" s="22">
        <f>ROUND(AF19/AC19*100,1)</f>
        <v>22</v>
      </c>
      <c r="AJ19" s="22">
        <f t="shared" si="13"/>
        <v>96.4</v>
      </c>
      <c r="AK19" s="22">
        <v>99.1</v>
      </c>
      <c r="AL19" s="22">
        <v>20.2</v>
      </c>
      <c r="AM19" s="22">
        <v>96.2</v>
      </c>
      <c r="AN19" s="5"/>
    </row>
    <row r="20" spans="1:40" s="6" customFormat="1" ht="53.25" customHeight="1" thickBot="1" thickTop="1">
      <c r="A20" s="176"/>
      <c r="B20" s="178" t="s">
        <v>44</v>
      </c>
      <c r="C20" s="179"/>
      <c r="D20" s="58">
        <v>32034</v>
      </c>
      <c r="E20" s="58">
        <v>0</v>
      </c>
      <c r="F20" s="58">
        <f t="shared" si="9"/>
        <v>32034</v>
      </c>
      <c r="G20" s="58">
        <v>0</v>
      </c>
      <c r="H20" s="58">
        <v>0</v>
      </c>
      <c r="I20" s="58">
        <f t="shared" si="10"/>
        <v>0</v>
      </c>
      <c r="J20" s="58">
        <f aca="true" t="shared" si="15" ref="J20:K25">D20+G20</f>
        <v>32034</v>
      </c>
      <c r="K20" s="58">
        <f t="shared" si="15"/>
        <v>0</v>
      </c>
      <c r="L20" s="58">
        <f t="shared" si="14"/>
        <v>32034</v>
      </c>
      <c r="M20" s="17">
        <f>ROUND(AB20/1000,0)</f>
        <v>38080</v>
      </c>
      <c r="N20" s="59" t="s">
        <v>35</v>
      </c>
      <c r="O20" s="17">
        <f t="shared" si="0"/>
        <v>38080</v>
      </c>
      <c r="P20" s="17">
        <f t="shared" si="0"/>
        <v>38080</v>
      </c>
      <c r="Q20" s="59" t="s">
        <v>35</v>
      </c>
      <c r="R20" s="17">
        <f t="shared" si="0"/>
        <v>38080</v>
      </c>
      <c r="S20" s="18">
        <f>AH20</f>
        <v>100</v>
      </c>
      <c r="T20" s="60"/>
      <c r="U20" s="19">
        <f>AJ20</f>
        <v>100</v>
      </c>
      <c r="V20" s="18">
        <f t="shared" si="11"/>
        <v>100</v>
      </c>
      <c r="W20" s="60"/>
      <c r="X20" s="18">
        <f t="shared" si="11"/>
        <v>100</v>
      </c>
      <c r="Y20" s="63"/>
      <c r="Z20" s="180" t="s">
        <v>37</v>
      </c>
      <c r="AA20" s="181"/>
      <c r="AB20" s="44">
        <v>38079500</v>
      </c>
      <c r="AC20" s="44">
        <v>0</v>
      </c>
      <c r="AD20" s="44">
        <f>SUM(AB20:AC20)</f>
        <v>38079500</v>
      </c>
      <c r="AE20" s="44">
        <v>38079500</v>
      </c>
      <c r="AF20" s="44">
        <v>0</v>
      </c>
      <c r="AG20" s="38">
        <f t="shared" si="8"/>
        <v>38079500</v>
      </c>
      <c r="AH20" s="22">
        <f t="shared" si="12"/>
        <v>100</v>
      </c>
      <c r="AI20" s="62"/>
      <c r="AJ20" s="22">
        <f t="shared" si="13"/>
        <v>100</v>
      </c>
      <c r="AK20" s="22">
        <v>100</v>
      </c>
      <c r="AL20" s="62"/>
      <c r="AM20" s="22">
        <v>100</v>
      </c>
      <c r="AN20" s="5"/>
    </row>
    <row r="21" spans="1:40" s="6" customFormat="1" ht="53.25" customHeight="1" thickBot="1" thickTop="1">
      <c r="A21" s="177"/>
      <c r="B21" s="182" t="s">
        <v>43</v>
      </c>
      <c r="C21" s="183"/>
      <c r="D21" s="58">
        <v>687131</v>
      </c>
      <c r="E21" s="58">
        <v>5931</v>
      </c>
      <c r="F21" s="58">
        <f t="shared" si="9"/>
        <v>693062</v>
      </c>
      <c r="G21" s="58">
        <v>0</v>
      </c>
      <c r="H21" s="58">
        <v>0</v>
      </c>
      <c r="I21" s="58">
        <f t="shared" si="10"/>
        <v>0</v>
      </c>
      <c r="J21" s="58">
        <f t="shared" si="15"/>
        <v>687131</v>
      </c>
      <c r="K21" s="58">
        <f t="shared" si="15"/>
        <v>5931</v>
      </c>
      <c r="L21" s="58">
        <f t="shared" si="14"/>
        <v>693062</v>
      </c>
      <c r="M21" s="17">
        <f>ROUND(AB21/1000,0)</f>
        <v>695264</v>
      </c>
      <c r="N21" s="17">
        <f t="shared" si="0"/>
        <v>25997</v>
      </c>
      <c r="O21" s="17">
        <f t="shared" si="0"/>
        <v>721261</v>
      </c>
      <c r="P21" s="17">
        <f t="shared" si="0"/>
        <v>688455</v>
      </c>
      <c r="Q21" s="17">
        <f t="shared" si="0"/>
        <v>5716</v>
      </c>
      <c r="R21" s="17">
        <f t="shared" si="0"/>
        <v>694171</v>
      </c>
      <c r="S21" s="18">
        <f>AH21</f>
        <v>99</v>
      </c>
      <c r="T21" s="18">
        <f t="shared" si="11"/>
        <v>22</v>
      </c>
      <c r="U21" s="19">
        <f>AJ21</f>
        <v>96.2</v>
      </c>
      <c r="V21" s="18">
        <f>AK21</f>
        <v>99.1</v>
      </c>
      <c r="W21" s="18">
        <f>AL21</f>
        <v>20.2</v>
      </c>
      <c r="X21" s="18">
        <f>AM21</f>
        <v>96.1</v>
      </c>
      <c r="Y21" s="64"/>
      <c r="Z21" s="180" t="s">
        <v>42</v>
      </c>
      <c r="AA21" s="181"/>
      <c r="AB21" s="44">
        <v>695263900</v>
      </c>
      <c r="AC21" s="44">
        <v>25996759</v>
      </c>
      <c r="AD21" s="44">
        <f>SUM(AB21:AC21)</f>
        <v>721260659</v>
      </c>
      <c r="AE21" s="44">
        <v>688454835</v>
      </c>
      <c r="AF21" s="44">
        <v>5716424</v>
      </c>
      <c r="AG21" s="38">
        <f>SUM(AE21:AF21)</f>
        <v>694171259</v>
      </c>
      <c r="AH21" s="22">
        <f t="shared" si="12"/>
        <v>99</v>
      </c>
      <c r="AI21" s="22">
        <f>ROUND(AF21/AC21*100,1)</f>
        <v>22</v>
      </c>
      <c r="AJ21" s="22">
        <f t="shared" si="13"/>
        <v>96.2</v>
      </c>
      <c r="AK21" s="22">
        <v>99.1</v>
      </c>
      <c r="AL21" s="22">
        <v>20.2</v>
      </c>
      <c r="AM21" s="22">
        <v>96.1</v>
      </c>
      <c r="AN21" s="5"/>
    </row>
    <row r="22" spans="1:40" s="6" customFormat="1" ht="53.25" customHeight="1" thickBot="1" thickTop="1">
      <c r="A22" s="166" t="s">
        <v>38</v>
      </c>
      <c r="B22" s="171"/>
      <c r="C22" s="167"/>
      <c r="D22" s="58">
        <v>1177684</v>
      </c>
      <c r="E22" s="58">
        <v>0</v>
      </c>
      <c r="F22" s="58">
        <f t="shared" si="9"/>
        <v>1177684</v>
      </c>
      <c r="G22" s="58">
        <v>69121</v>
      </c>
      <c r="H22" s="58">
        <v>0</v>
      </c>
      <c r="I22" s="58">
        <f t="shared" si="10"/>
        <v>69121</v>
      </c>
      <c r="J22" s="58">
        <f t="shared" si="15"/>
        <v>1246805</v>
      </c>
      <c r="K22" s="58">
        <f t="shared" si="15"/>
        <v>0</v>
      </c>
      <c r="L22" s="58">
        <f t="shared" si="14"/>
        <v>1246805</v>
      </c>
      <c r="M22" s="17">
        <f t="shared" si="0"/>
        <v>1249368</v>
      </c>
      <c r="N22" s="59" t="s">
        <v>35</v>
      </c>
      <c r="O22" s="17">
        <f t="shared" si="0"/>
        <v>1249368</v>
      </c>
      <c r="P22" s="17">
        <f t="shared" si="0"/>
        <v>1249368</v>
      </c>
      <c r="Q22" s="59" t="s">
        <v>35</v>
      </c>
      <c r="R22" s="17">
        <f t="shared" si="0"/>
        <v>1249368</v>
      </c>
      <c r="S22" s="18">
        <f t="shared" si="11"/>
        <v>100</v>
      </c>
      <c r="T22" s="60"/>
      <c r="U22" s="19">
        <f t="shared" si="11"/>
        <v>100</v>
      </c>
      <c r="V22" s="18">
        <f t="shared" si="11"/>
        <v>100</v>
      </c>
      <c r="W22" s="65"/>
      <c r="X22" s="18">
        <f t="shared" si="11"/>
        <v>100</v>
      </c>
      <c r="Y22" s="168" t="s">
        <v>38</v>
      </c>
      <c r="Z22" s="173"/>
      <c r="AA22" s="169"/>
      <c r="AB22" s="44">
        <v>1249368397</v>
      </c>
      <c r="AC22" s="44">
        <v>0</v>
      </c>
      <c r="AD22" s="44">
        <f t="shared" si="7"/>
        <v>1249368397</v>
      </c>
      <c r="AE22" s="44">
        <v>1249368397</v>
      </c>
      <c r="AF22" s="44">
        <v>0</v>
      </c>
      <c r="AG22" s="38">
        <f t="shared" si="8"/>
        <v>1249368397</v>
      </c>
      <c r="AH22" s="22">
        <f t="shared" si="12"/>
        <v>100</v>
      </c>
      <c r="AI22" s="62"/>
      <c r="AJ22" s="22">
        <f t="shared" si="13"/>
        <v>100</v>
      </c>
      <c r="AK22" s="22">
        <v>100</v>
      </c>
      <c r="AL22" s="62"/>
      <c r="AM22" s="22">
        <v>100</v>
      </c>
      <c r="AN22" s="5"/>
    </row>
    <row r="23" spans="1:40" s="6" customFormat="1" ht="53.25" customHeight="1" thickBot="1" thickTop="1">
      <c r="A23" s="166" t="s">
        <v>39</v>
      </c>
      <c r="B23" s="171"/>
      <c r="C23" s="167"/>
      <c r="D23" s="58">
        <v>17067</v>
      </c>
      <c r="E23" s="58">
        <v>0</v>
      </c>
      <c r="F23" s="58">
        <f t="shared" si="9"/>
        <v>17067</v>
      </c>
      <c r="G23" s="58">
        <v>0</v>
      </c>
      <c r="H23" s="58">
        <v>0</v>
      </c>
      <c r="I23" s="58">
        <f t="shared" si="10"/>
        <v>0</v>
      </c>
      <c r="J23" s="58">
        <f t="shared" si="15"/>
        <v>17067</v>
      </c>
      <c r="K23" s="58">
        <f t="shared" si="15"/>
        <v>0</v>
      </c>
      <c r="L23" s="58">
        <f t="shared" si="14"/>
        <v>17067</v>
      </c>
      <c r="M23" s="17">
        <f t="shared" si="0"/>
        <v>19023</v>
      </c>
      <c r="N23" s="59" t="s">
        <v>35</v>
      </c>
      <c r="O23" s="17">
        <f t="shared" si="0"/>
        <v>19023</v>
      </c>
      <c r="P23" s="17">
        <f t="shared" si="0"/>
        <v>19023</v>
      </c>
      <c r="Q23" s="59" t="s">
        <v>35</v>
      </c>
      <c r="R23" s="17">
        <f t="shared" si="0"/>
        <v>19023</v>
      </c>
      <c r="S23" s="18">
        <f t="shared" si="11"/>
        <v>100</v>
      </c>
      <c r="T23" s="65"/>
      <c r="U23" s="19">
        <f t="shared" si="11"/>
        <v>100</v>
      </c>
      <c r="V23" s="18">
        <f t="shared" si="11"/>
        <v>100</v>
      </c>
      <c r="W23" s="18">
        <v>0</v>
      </c>
      <c r="X23" s="18">
        <f t="shared" si="11"/>
        <v>59.1</v>
      </c>
      <c r="Y23" s="168" t="s">
        <v>41</v>
      </c>
      <c r="Z23" s="173"/>
      <c r="AA23" s="169"/>
      <c r="AB23" s="44">
        <v>19022800</v>
      </c>
      <c r="AC23" s="44">
        <v>0</v>
      </c>
      <c r="AD23" s="44">
        <f t="shared" si="7"/>
        <v>19022800</v>
      </c>
      <c r="AE23" s="44">
        <v>19022800</v>
      </c>
      <c r="AF23" s="44">
        <v>0</v>
      </c>
      <c r="AG23" s="38">
        <f t="shared" si="8"/>
        <v>19022800</v>
      </c>
      <c r="AH23" s="22">
        <f t="shared" si="12"/>
        <v>100</v>
      </c>
      <c r="AI23" s="66"/>
      <c r="AJ23" s="22">
        <f t="shared" si="13"/>
        <v>100</v>
      </c>
      <c r="AK23" s="22">
        <v>100</v>
      </c>
      <c r="AL23" s="22">
        <v>0</v>
      </c>
      <c r="AM23" s="22">
        <v>59.1</v>
      </c>
      <c r="AN23" s="5"/>
    </row>
    <row r="24" spans="1:40" s="6" customFormat="1" ht="53.25" customHeight="1" thickBot="1" thickTop="1">
      <c r="A24" s="170" t="s">
        <v>40</v>
      </c>
      <c r="B24" s="187"/>
      <c r="C24" s="188"/>
      <c r="D24" s="52">
        <f>D25+D26</f>
        <v>1023397</v>
      </c>
      <c r="E24" s="52">
        <f>E25+E26</f>
        <v>7681</v>
      </c>
      <c r="F24" s="52">
        <f t="shared" si="9"/>
        <v>1031078</v>
      </c>
      <c r="G24" s="52">
        <f>G25+G26</f>
        <v>0</v>
      </c>
      <c r="H24" s="52">
        <f>H25+H26</f>
        <v>0</v>
      </c>
      <c r="I24" s="52">
        <f t="shared" si="10"/>
        <v>0</v>
      </c>
      <c r="J24" s="52">
        <f t="shared" si="15"/>
        <v>1023397</v>
      </c>
      <c r="K24" s="52">
        <f t="shared" si="15"/>
        <v>7681</v>
      </c>
      <c r="L24" s="52">
        <f t="shared" si="14"/>
        <v>1031078</v>
      </c>
      <c r="M24" s="17">
        <f t="shared" si="0"/>
        <v>1030917</v>
      </c>
      <c r="N24" s="17">
        <f t="shared" si="0"/>
        <v>43011</v>
      </c>
      <c r="O24" s="17">
        <f t="shared" si="0"/>
        <v>1073928</v>
      </c>
      <c r="P24" s="17">
        <f t="shared" si="0"/>
        <v>1024028</v>
      </c>
      <c r="Q24" s="17">
        <f t="shared" si="0"/>
        <v>8696</v>
      </c>
      <c r="R24" s="17">
        <f t="shared" si="0"/>
        <v>1032725</v>
      </c>
      <c r="S24" s="18">
        <f t="shared" si="11"/>
        <v>99.3</v>
      </c>
      <c r="T24" s="18">
        <f t="shared" si="11"/>
        <v>20.2</v>
      </c>
      <c r="U24" s="19">
        <f t="shared" si="11"/>
        <v>96.2</v>
      </c>
      <c r="V24" s="18">
        <f t="shared" si="11"/>
        <v>98.9</v>
      </c>
      <c r="W24" s="18">
        <f t="shared" si="11"/>
        <v>16.3</v>
      </c>
      <c r="X24" s="18">
        <f t="shared" si="11"/>
        <v>95.8</v>
      </c>
      <c r="Y24" s="172" t="s">
        <v>40</v>
      </c>
      <c r="Z24" s="189"/>
      <c r="AA24" s="190"/>
      <c r="AB24" s="29">
        <f aca="true" t="shared" si="16" ref="AB24:AG24">SUM(AB25:AB26)</f>
        <v>1030916500</v>
      </c>
      <c r="AC24" s="29">
        <f t="shared" si="16"/>
        <v>43011299</v>
      </c>
      <c r="AD24" s="29">
        <f>SUM(AD25:AD26)</f>
        <v>1073927799</v>
      </c>
      <c r="AE24" s="44">
        <f t="shared" si="16"/>
        <v>1024028361</v>
      </c>
      <c r="AF24" s="44">
        <f t="shared" si="16"/>
        <v>8696211</v>
      </c>
      <c r="AG24" s="31">
        <f t="shared" si="16"/>
        <v>1032724572</v>
      </c>
      <c r="AH24" s="22">
        <f t="shared" si="12"/>
        <v>99.3</v>
      </c>
      <c r="AI24" s="22">
        <f>ROUND(AF24/AC24*100,1)</f>
        <v>20.2</v>
      </c>
      <c r="AJ24" s="22">
        <f t="shared" si="13"/>
        <v>96.2</v>
      </c>
      <c r="AK24" s="22">
        <v>98.9</v>
      </c>
      <c r="AL24" s="22">
        <v>16.3</v>
      </c>
      <c r="AM24" s="22">
        <v>95.8</v>
      </c>
      <c r="AN24" s="5"/>
    </row>
    <row r="25" spans="1:40" s="6" customFormat="1" ht="53.25" customHeight="1" thickBot="1" thickTop="1">
      <c r="A25" s="140"/>
      <c r="B25" s="191"/>
      <c r="C25" s="55" t="s">
        <v>5</v>
      </c>
      <c r="D25" s="56">
        <v>467198</v>
      </c>
      <c r="E25" s="91">
        <v>7681</v>
      </c>
      <c r="F25" s="91">
        <f>D25+D26+E25</f>
        <v>1031078</v>
      </c>
      <c r="G25" s="56">
        <v>0</v>
      </c>
      <c r="H25" s="91">
        <v>0</v>
      </c>
      <c r="I25" s="91">
        <f>G25+G26+H25</f>
        <v>0</v>
      </c>
      <c r="J25" s="56">
        <f t="shared" si="15"/>
        <v>467198</v>
      </c>
      <c r="K25" s="91">
        <f t="shared" si="15"/>
        <v>7681</v>
      </c>
      <c r="L25" s="91">
        <f>F25+I25</f>
        <v>1031078</v>
      </c>
      <c r="M25" s="17">
        <f t="shared" si="0"/>
        <v>474319</v>
      </c>
      <c r="N25" s="17">
        <f t="shared" si="0"/>
        <v>19635</v>
      </c>
      <c r="O25" s="17">
        <f t="shared" si="0"/>
        <v>493955</v>
      </c>
      <c r="P25" s="17">
        <f t="shared" si="0"/>
        <v>471150</v>
      </c>
      <c r="Q25" s="17">
        <f t="shared" si="0"/>
        <v>3970</v>
      </c>
      <c r="R25" s="17">
        <f t="shared" si="0"/>
        <v>475120</v>
      </c>
      <c r="S25" s="193"/>
      <c r="T25" s="193"/>
      <c r="U25" s="147"/>
      <c r="V25" s="153"/>
      <c r="W25" s="153"/>
      <c r="X25" s="153"/>
      <c r="Y25" s="144"/>
      <c r="Z25" s="174"/>
      <c r="AA25" s="67" t="s">
        <v>29</v>
      </c>
      <c r="AB25" s="20">
        <v>474319418</v>
      </c>
      <c r="AC25" s="20">
        <v>19635384</v>
      </c>
      <c r="AD25" s="20">
        <f>SUM(AB25:AC25)</f>
        <v>493954802</v>
      </c>
      <c r="AE25" s="37">
        <v>471150220</v>
      </c>
      <c r="AF25" s="38">
        <v>3969967</v>
      </c>
      <c r="AG25" s="20">
        <f>SUM(AE25:AF25)</f>
        <v>475120187</v>
      </c>
      <c r="AH25" s="155"/>
      <c r="AI25" s="155"/>
      <c r="AJ25" s="155"/>
      <c r="AK25" s="157"/>
      <c r="AL25" s="158"/>
      <c r="AM25" s="159"/>
      <c r="AN25" s="5"/>
    </row>
    <row r="26" spans="1:40" s="6" customFormat="1" ht="53.25" customHeight="1" thickBot="1" thickTop="1">
      <c r="A26" s="141"/>
      <c r="B26" s="192"/>
      <c r="C26" s="55" t="s">
        <v>6</v>
      </c>
      <c r="D26" s="56">
        <v>556199</v>
      </c>
      <c r="E26" s="93"/>
      <c r="F26" s="93"/>
      <c r="G26" s="56">
        <v>0</v>
      </c>
      <c r="H26" s="93"/>
      <c r="I26" s="93"/>
      <c r="J26" s="56">
        <f>D26+G26</f>
        <v>556199</v>
      </c>
      <c r="K26" s="93"/>
      <c r="L26" s="93"/>
      <c r="M26" s="17">
        <f t="shared" si="0"/>
        <v>556597</v>
      </c>
      <c r="N26" s="17">
        <f t="shared" si="0"/>
        <v>23376</v>
      </c>
      <c r="O26" s="17">
        <f t="shared" si="0"/>
        <v>579973</v>
      </c>
      <c r="P26" s="17">
        <f t="shared" si="0"/>
        <v>552878</v>
      </c>
      <c r="Q26" s="17">
        <f t="shared" si="0"/>
        <v>4726</v>
      </c>
      <c r="R26" s="17">
        <f t="shared" si="0"/>
        <v>557604</v>
      </c>
      <c r="S26" s="194"/>
      <c r="T26" s="194"/>
      <c r="U26" s="195"/>
      <c r="V26" s="153"/>
      <c r="W26" s="153"/>
      <c r="X26" s="153"/>
      <c r="Y26" s="145"/>
      <c r="Z26" s="175"/>
      <c r="AA26" s="67" t="s">
        <v>30</v>
      </c>
      <c r="AB26" s="20">
        <v>556597082</v>
      </c>
      <c r="AC26" s="20">
        <v>23375915</v>
      </c>
      <c r="AD26" s="20">
        <f>SUM(AB26:AC26)</f>
        <v>579972997</v>
      </c>
      <c r="AE26" s="51">
        <v>552878141</v>
      </c>
      <c r="AF26" s="31">
        <v>4726244</v>
      </c>
      <c r="AG26" s="20">
        <f>SUM(AE26:AF26)</f>
        <v>557604385</v>
      </c>
      <c r="AH26" s="155"/>
      <c r="AI26" s="155"/>
      <c r="AJ26" s="155"/>
      <c r="AK26" s="163"/>
      <c r="AL26" s="164"/>
      <c r="AM26" s="165"/>
      <c r="AN26" s="5"/>
    </row>
    <row r="27" spans="1:40" s="6" customFormat="1" ht="53.25" customHeight="1" thickBot="1" thickTop="1">
      <c r="A27" s="180" t="s">
        <v>9</v>
      </c>
      <c r="B27" s="184"/>
      <c r="C27" s="181"/>
      <c r="D27" s="58">
        <f>D24+D23+D22+D19+D13+D6</f>
        <v>28684692</v>
      </c>
      <c r="E27" s="58">
        <f aca="true" t="shared" si="17" ref="E27:L27">E24+E23+E22+E19+E13+E6</f>
        <v>202909</v>
      </c>
      <c r="F27" s="58">
        <f t="shared" si="17"/>
        <v>28887601</v>
      </c>
      <c r="G27" s="58">
        <f t="shared" si="17"/>
        <v>1009634</v>
      </c>
      <c r="H27" s="58">
        <f t="shared" si="17"/>
        <v>-13212</v>
      </c>
      <c r="I27" s="58">
        <f t="shared" si="17"/>
        <v>996422</v>
      </c>
      <c r="J27" s="58">
        <f t="shared" si="17"/>
        <v>29694326</v>
      </c>
      <c r="K27" s="58">
        <f t="shared" si="17"/>
        <v>189697</v>
      </c>
      <c r="L27" s="58">
        <f t="shared" si="17"/>
        <v>29884023</v>
      </c>
      <c r="M27" s="17">
        <f t="shared" si="0"/>
        <v>30060527</v>
      </c>
      <c r="N27" s="17">
        <f t="shared" si="0"/>
        <v>1053676</v>
      </c>
      <c r="O27" s="17">
        <f t="shared" si="0"/>
        <v>31114203</v>
      </c>
      <c r="P27" s="17">
        <f t="shared" si="0"/>
        <v>29864334</v>
      </c>
      <c r="Q27" s="17">
        <f t="shared" si="0"/>
        <v>216655</v>
      </c>
      <c r="R27" s="17">
        <f t="shared" si="0"/>
        <v>30080989</v>
      </c>
      <c r="S27" s="18">
        <f aca="true" t="shared" si="18" ref="S27:X27">AH27</f>
        <v>99.3</v>
      </c>
      <c r="T27" s="18">
        <f t="shared" si="18"/>
        <v>20.6</v>
      </c>
      <c r="U27" s="19">
        <f t="shared" si="18"/>
        <v>96.7</v>
      </c>
      <c r="V27" s="18">
        <f t="shared" si="18"/>
        <v>99.1</v>
      </c>
      <c r="W27" s="18">
        <f t="shared" si="18"/>
        <v>17.8</v>
      </c>
      <c r="X27" s="18">
        <f t="shared" si="18"/>
        <v>96.4</v>
      </c>
      <c r="Y27" s="185" t="s">
        <v>9</v>
      </c>
      <c r="Z27" s="186"/>
      <c r="AA27" s="186"/>
      <c r="AB27" s="20">
        <f aca="true" t="shared" si="19" ref="AB27:AG27">SUM(AB6,AB13,AB19,AB22,AB23,AB24)</f>
        <v>30060526732</v>
      </c>
      <c r="AC27" s="20">
        <f t="shared" si="19"/>
        <v>1053675898</v>
      </c>
      <c r="AD27" s="20">
        <f t="shared" si="19"/>
        <v>31114202630</v>
      </c>
      <c r="AE27" s="20">
        <f t="shared" si="19"/>
        <v>29864334324</v>
      </c>
      <c r="AF27" s="20">
        <f t="shared" si="19"/>
        <v>216654912</v>
      </c>
      <c r="AG27" s="20">
        <f t="shared" si="19"/>
        <v>30080989236</v>
      </c>
      <c r="AH27" s="22">
        <f>ROUND(AE27/AB27*100,1)</f>
        <v>99.3</v>
      </c>
      <c r="AI27" s="22">
        <f>ROUND(AF27/AC27*100,1)</f>
        <v>20.6</v>
      </c>
      <c r="AJ27" s="22">
        <f>ROUND(AG27/AD27*100,1)</f>
        <v>96.7</v>
      </c>
      <c r="AK27" s="22">
        <v>99.1</v>
      </c>
      <c r="AL27" s="22">
        <v>17.8</v>
      </c>
      <c r="AM27" s="22">
        <v>96.4</v>
      </c>
      <c r="AN27" s="5"/>
    </row>
    <row r="28" spans="1:27" s="2" customFormat="1" ht="24.75" customHeight="1" thickTop="1">
      <c r="A28" s="68"/>
      <c r="M28" s="69"/>
      <c r="N28" s="69"/>
      <c r="P28" s="69"/>
      <c r="Q28" s="69"/>
      <c r="Y28" s="70"/>
      <c r="Z28" s="70"/>
      <c r="AA28" s="70"/>
    </row>
    <row r="29" spans="28:32" ht="13.5">
      <c r="AB29" s="72"/>
      <c r="AC29" s="73"/>
      <c r="AD29" s="74"/>
      <c r="AE29" s="74"/>
      <c r="AF29" s="74"/>
    </row>
    <row r="30" spans="28:32" ht="13.5">
      <c r="AB30" s="72"/>
      <c r="AC30" s="73"/>
      <c r="AD30" s="74"/>
      <c r="AE30" s="74"/>
      <c r="AF30" s="74"/>
    </row>
    <row r="31" spans="28:32" ht="13.5">
      <c r="AB31" s="72"/>
      <c r="AC31" s="73"/>
      <c r="AD31" s="74"/>
      <c r="AE31" s="74"/>
      <c r="AF31" s="74"/>
    </row>
    <row r="32" spans="29:32" ht="13.5">
      <c r="AC32" s="75"/>
      <c r="AD32" s="75"/>
      <c r="AE32" s="75"/>
      <c r="AF32" s="75"/>
    </row>
  </sheetData>
  <sheetProtection password="DF60" sheet="1" formatCells="0" selectLockedCells="1"/>
  <mergeCells count="89">
    <mergeCell ref="AH25:AJ26"/>
    <mergeCell ref="AK25:AM26"/>
    <mergeCell ref="A27:C27"/>
    <mergeCell ref="Y27:AA27"/>
    <mergeCell ref="A23:C23"/>
    <mergeCell ref="Y23:AA23"/>
    <mergeCell ref="A24:C24"/>
    <mergeCell ref="Y24:AA24"/>
    <mergeCell ref="A25:B26"/>
    <mergeCell ref="S25:U26"/>
    <mergeCell ref="V25:X26"/>
    <mergeCell ref="Y25:Z26"/>
    <mergeCell ref="A20:A21"/>
    <mergeCell ref="B20:C20"/>
    <mergeCell ref="Z20:AA20"/>
    <mergeCell ref="B21:C21"/>
    <mergeCell ref="Z21:AA21"/>
    <mergeCell ref="A22:C22"/>
    <mergeCell ref="Y22:AA22"/>
    <mergeCell ref="AH15:AJ17"/>
    <mergeCell ref="AK15:AM17"/>
    <mergeCell ref="B18:C18"/>
    <mergeCell ref="Z18:AA18"/>
    <mergeCell ref="A19:C19"/>
    <mergeCell ref="Y19:AA19"/>
    <mergeCell ref="E15:E17"/>
    <mergeCell ref="F15:F17"/>
    <mergeCell ref="L15:L17"/>
    <mergeCell ref="I15:I17"/>
    <mergeCell ref="A13:C13"/>
    <mergeCell ref="Y13:AA13"/>
    <mergeCell ref="A14:A18"/>
    <mergeCell ref="B14:C14"/>
    <mergeCell ref="Y14:Y18"/>
    <mergeCell ref="Z14:AA14"/>
    <mergeCell ref="B15:B17"/>
    <mergeCell ref="S15:U17"/>
    <mergeCell ref="V15:X17"/>
    <mergeCell ref="Z15:Z17"/>
    <mergeCell ref="AK4:AM4"/>
    <mergeCell ref="A6:C6"/>
    <mergeCell ref="Y6:AA6"/>
    <mergeCell ref="B7:C7"/>
    <mergeCell ref="Z7:AA7"/>
    <mergeCell ref="B10:C10"/>
    <mergeCell ref="Z10:AA10"/>
    <mergeCell ref="AE3:AG3"/>
    <mergeCell ref="AH3:AJ3"/>
    <mergeCell ref="AK3:AM3"/>
    <mergeCell ref="M4:O4"/>
    <mergeCell ref="P4:R4"/>
    <mergeCell ref="S4:U4"/>
    <mergeCell ref="V4:X4"/>
    <mergeCell ref="AB4:AD4"/>
    <mergeCell ref="AE4:AG4"/>
    <mergeCell ref="AH4:AJ4"/>
    <mergeCell ref="A1:X1"/>
    <mergeCell ref="Y1:AM1"/>
    <mergeCell ref="Y2:AB2"/>
    <mergeCell ref="A3:C5"/>
    <mergeCell ref="M3:O3"/>
    <mergeCell ref="P3:R3"/>
    <mergeCell ref="S3:U3"/>
    <mergeCell ref="V3:X3"/>
    <mergeCell ref="Y3:AA5"/>
    <mergeCell ref="AB3:AD3"/>
    <mergeCell ref="D3:F3"/>
    <mergeCell ref="G3:I3"/>
    <mergeCell ref="J3:L3"/>
    <mergeCell ref="L8:L9"/>
    <mergeCell ref="K8:K9"/>
    <mergeCell ref="I8:I9"/>
    <mergeCell ref="H8:H9"/>
    <mergeCell ref="F8:F9"/>
    <mergeCell ref="E8:E9"/>
    <mergeCell ref="E11:E12"/>
    <mergeCell ref="F11:F12"/>
    <mergeCell ref="H11:H12"/>
    <mergeCell ref="I11:I12"/>
    <mergeCell ref="K11:K12"/>
    <mergeCell ref="L11:L12"/>
    <mergeCell ref="H15:H17"/>
    <mergeCell ref="K15:K17"/>
    <mergeCell ref="E25:E26"/>
    <mergeCell ref="H25:H26"/>
    <mergeCell ref="K25:K26"/>
    <mergeCell ref="L25:L26"/>
    <mergeCell ref="I25:I26"/>
    <mergeCell ref="F25:F26"/>
  </mergeCells>
  <conditionalFormatting sqref="D6:L8 D10:L11 D9 J9 G9 D13:L15 D12 G12 J12 D16:D17 G16:G17 J16:J17 D18:L25 D26 G26 J26 D27:L27">
    <cfRule type="containsBlanks" priority="1" dxfId="0" stopIfTrue="1">
      <formula>LEN(TRIM(D6))=0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35" r:id="rId1"/>
  <colBreaks count="1" manualBreakCount="1">
    <brk id="24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showGridLines="0" view="pageBreakPreview" zoomScale="80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11" sqref="W11"/>
    </sheetView>
  </sheetViews>
  <sheetFormatPr defaultColWidth="9.00390625" defaultRowHeight="13.5"/>
  <cols>
    <col min="1" max="1" width="2.875" style="71" customWidth="1"/>
    <col min="2" max="2" width="3.25390625" style="71" customWidth="1"/>
    <col min="3" max="12" width="13.00390625" style="71" customWidth="1"/>
    <col min="13" max="13" width="15.00390625" style="71" customWidth="1"/>
    <col min="14" max="14" width="12.625" style="71" customWidth="1"/>
    <col min="15" max="16" width="15.00390625" style="71" customWidth="1"/>
    <col min="17" max="17" width="12.625" style="71" customWidth="1"/>
    <col min="18" max="18" width="15.00390625" style="71" customWidth="1"/>
    <col min="19" max="24" width="8.25390625" style="71" customWidth="1"/>
    <col min="25" max="25" width="2.50390625" style="71" hidden="1" customWidth="1"/>
    <col min="26" max="26" width="5.125" style="71" hidden="1" customWidth="1"/>
    <col min="27" max="27" width="13.50390625" style="71" hidden="1" customWidth="1"/>
    <col min="28" max="33" width="19.125" style="71" hidden="1" customWidth="1"/>
    <col min="34" max="39" width="8.625" style="71" hidden="1" customWidth="1"/>
    <col min="40" max="40" width="0" style="71" hidden="1" customWidth="1"/>
    <col min="41" max="16384" width="9.00390625" style="71" customWidth="1"/>
  </cols>
  <sheetData>
    <row r="1" spans="1:40" s="2" customFormat="1" ht="33.75" customHeight="1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2" t="s">
        <v>64</v>
      </c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"/>
    </row>
    <row r="2" spans="1:40" s="2" customFormat="1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03" t="s">
        <v>36</v>
      </c>
      <c r="Z2" s="103"/>
      <c r="AA2" s="103"/>
      <c r="AB2" s="10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"/>
    </row>
    <row r="3" spans="1:40" s="6" customFormat="1" ht="30" customHeight="1">
      <c r="A3" s="104" t="s">
        <v>21</v>
      </c>
      <c r="B3" s="105"/>
      <c r="C3" s="203"/>
      <c r="D3" s="96" t="s">
        <v>47</v>
      </c>
      <c r="E3" s="97"/>
      <c r="F3" s="98"/>
      <c r="G3" s="97" t="s">
        <v>48</v>
      </c>
      <c r="H3" s="97"/>
      <c r="I3" s="98"/>
      <c r="J3" s="97" t="s">
        <v>50</v>
      </c>
      <c r="K3" s="97"/>
      <c r="L3" s="98"/>
      <c r="M3" s="110" t="s">
        <v>18</v>
      </c>
      <c r="N3" s="111"/>
      <c r="O3" s="111"/>
      <c r="P3" s="111" t="s">
        <v>19</v>
      </c>
      <c r="Q3" s="111"/>
      <c r="R3" s="111"/>
      <c r="S3" s="111" t="s">
        <v>20</v>
      </c>
      <c r="T3" s="111"/>
      <c r="U3" s="111"/>
      <c r="V3" s="111" t="s">
        <v>22</v>
      </c>
      <c r="W3" s="111"/>
      <c r="X3" s="111"/>
      <c r="Y3" s="112" t="s">
        <v>21</v>
      </c>
      <c r="Z3" s="113"/>
      <c r="AA3" s="114"/>
      <c r="AB3" s="121" t="s">
        <v>18</v>
      </c>
      <c r="AC3" s="122"/>
      <c r="AD3" s="122"/>
      <c r="AE3" s="122" t="s">
        <v>19</v>
      </c>
      <c r="AF3" s="122"/>
      <c r="AG3" s="122"/>
      <c r="AH3" s="122" t="s">
        <v>20</v>
      </c>
      <c r="AI3" s="122"/>
      <c r="AJ3" s="122"/>
      <c r="AK3" s="122" t="s">
        <v>22</v>
      </c>
      <c r="AL3" s="122"/>
      <c r="AM3" s="122"/>
      <c r="AN3" s="5"/>
    </row>
    <row r="4" spans="1:40" s="6" customFormat="1" ht="30" customHeight="1">
      <c r="A4" s="106"/>
      <c r="B4" s="107"/>
      <c r="C4" s="204"/>
      <c r="D4" s="76"/>
      <c r="E4" s="11"/>
      <c r="F4" s="9" t="s">
        <v>57</v>
      </c>
      <c r="G4" s="11"/>
      <c r="H4" s="11"/>
      <c r="I4" s="9" t="s">
        <v>51</v>
      </c>
      <c r="J4" s="11"/>
      <c r="K4" s="11"/>
      <c r="L4" s="9" t="s">
        <v>51</v>
      </c>
      <c r="M4" s="123" t="s">
        <v>10</v>
      </c>
      <c r="N4" s="124"/>
      <c r="O4" s="124"/>
      <c r="P4" s="124" t="s">
        <v>10</v>
      </c>
      <c r="Q4" s="124"/>
      <c r="R4" s="124"/>
      <c r="S4" s="124" t="s">
        <v>11</v>
      </c>
      <c r="T4" s="124"/>
      <c r="U4" s="124"/>
      <c r="V4" s="124" t="s">
        <v>11</v>
      </c>
      <c r="W4" s="124"/>
      <c r="X4" s="124"/>
      <c r="Y4" s="115"/>
      <c r="Z4" s="116"/>
      <c r="AA4" s="117"/>
      <c r="AB4" s="125" t="s">
        <v>27</v>
      </c>
      <c r="AC4" s="126"/>
      <c r="AD4" s="126"/>
      <c r="AE4" s="125" t="s">
        <v>27</v>
      </c>
      <c r="AF4" s="126"/>
      <c r="AG4" s="126"/>
      <c r="AH4" s="126" t="s">
        <v>11</v>
      </c>
      <c r="AI4" s="126"/>
      <c r="AJ4" s="126"/>
      <c r="AK4" s="126" t="s">
        <v>11</v>
      </c>
      <c r="AL4" s="126"/>
      <c r="AM4" s="126"/>
      <c r="AN4" s="5"/>
    </row>
    <row r="5" spans="1:40" s="6" customFormat="1" ht="53.25" customHeight="1" thickBot="1">
      <c r="A5" s="108"/>
      <c r="B5" s="109"/>
      <c r="C5" s="205"/>
      <c r="D5" s="77" t="s">
        <v>52</v>
      </c>
      <c r="E5" s="77" t="s">
        <v>55</v>
      </c>
      <c r="F5" s="77" t="s">
        <v>56</v>
      </c>
      <c r="G5" s="77" t="s">
        <v>53</v>
      </c>
      <c r="H5" s="77" t="s">
        <v>54</v>
      </c>
      <c r="I5" s="77" t="s">
        <v>56</v>
      </c>
      <c r="J5" s="77" t="s">
        <v>52</v>
      </c>
      <c r="K5" s="77" t="s">
        <v>55</v>
      </c>
      <c r="L5" s="77" t="s">
        <v>56</v>
      </c>
      <c r="M5" s="12" t="s">
        <v>52</v>
      </c>
      <c r="N5" s="12" t="s">
        <v>54</v>
      </c>
      <c r="O5" s="12" t="s">
        <v>2</v>
      </c>
      <c r="P5" s="12" t="s">
        <v>0</v>
      </c>
      <c r="Q5" s="12" t="s">
        <v>1</v>
      </c>
      <c r="R5" s="12" t="s">
        <v>2</v>
      </c>
      <c r="S5" s="12" t="s">
        <v>13</v>
      </c>
      <c r="T5" s="12" t="s">
        <v>12</v>
      </c>
      <c r="U5" s="12" t="s">
        <v>14</v>
      </c>
      <c r="V5" s="14" t="s">
        <v>13</v>
      </c>
      <c r="W5" s="14" t="s">
        <v>12</v>
      </c>
      <c r="X5" s="14" t="s">
        <v>14</v>
      </c>
      <c r="Y5" s="118"/>
      <c r="Z5" s="119"/>
      <c r="AA5" s="120"/>
      <c r="AB5" s="15" t="s">
        <v>0</v>
      </c>
      <c r="AC5" s="15" t="s">
        <v>1</v>
      </c>
      <c r="AD5" s="15" t="s">
        <v>2</v>
      </c>
      <c r="AE5" s="15" t="s">
        <v>0</v>
      </c>
      <c r="AF5" s="15" t="s">
        <v>1</v>
      </c>
      <c r="AG5" s="15" t="s">
        <v>2</v>
      </c>
      <c r="AH5" s="15" t="s">
        <v>13</v>
      </c>
      <c r="AI5" s="15" t="s">
        <v>12</v>
      </c>
      <c r="AJ5" s="15" t="s">
        <v>14</v>
      </c>
      <c r="AK5" s="15" t="s">
        <v>13</v>
      </c>
      <c r="AL5" s="15" t="s">
        <v>12</v>
      </c>
      <c r="AM5" s="15" t="s">
        <v>14</v>
      </c>
      <c r="AN5" s="5"/>
    </row>
    <row r="6" spans="1:40" s="6" customFormat="1" ht="53.25" customHeight="1" thickBot="1" thickTop="1">
      <c r="A6" s="127" t="s">
        <v>32</v>
      </c>
      <c r="B6" s="128"/>
      <c r="C6" s="129"/>
      <c r="D6" s="78">
        <f>D7+D10</f>
        <v>12281976</v>
      </c>
      <c r="E6" s="79">
        <f>E7+E10</f>
        <v>79194</v>
      </c>
      <c r="F6" s="79">
        <f>D6+E6</f>
        <v>12361170</v>
      </c>
      <c r="G6" s="78">
        <f>G7+G10</f>
        <v>105428</v>
      </c>
      <c r="H6" s="79">
        <f>H7+H10</f>
        <v>-5195</v>
      </c>
      <c r="I6" s="79">
        <f>G6+H6</f>
        <v>100233</v>
      </c>
      <c r="J6" s="80">
        <f aca="true" t="shared" si="0" ref="J6:K8">D6+G6</f>
        <v>12387404</v>
      </c>
      <c r="K6" s="81">
        <f t="shared" si="0"/>
        <v>73999</v>
      </c>
      <c r="L6" s="81">
        <f>J6+K6</f>
        <v>12461403</v>
      </c>
      <c r="M6" s="17">
        <f aca="true" t="shared" si="1" ref="M6:R27">ROUND(AB6/1000,0)</f>
        <v>12493343</v>
      </c>
      <c r="N6" s="17">
        <f t="shared" si="1"/>
        <v>344309</v>
      </c>
      <c r="O6" s="17">
        <f t="shared" si="1"/>
        <v>12837652</v>
      </c>
      <c r="P6" s="17">
        <f t="shared" si="1"/>
        <v>12418526</v>
      </c>
      <c r="Q6" s="17">
        <f t="shared" si="1"/>
        <v>71334</v>
      </c>
      <c r="R6" s="17">
        <f t="shared" si="1"/>
        <v>12489861</v>
      </c>
      <c r="S6" s="18">
        <f aca="true" t="shared" si="2" ref="S6:X14">AH6</f>
        <v>99.4</v>
      </c>
      <c r="T6" s="18">
        <f t="shared" si="2"/>
        <v>20.72</v>
      </c>
      <c r="U6" s="19">
        <f t="shared" si="2"/>
        <v>97.29</v>
      </c>
      <c r="V6" s="18">
        <f t="shared" si="2"/>
        <v>99.3</v>
      </c>
      <c r="W6" s="18">
        <f t="shared" si="2"/>
        <v>21.1</v>
      </c>
      <c r="X6" s="18">
        <f t="shared" si="2"/>
        <v>97</v>
      </c>
      <c r="Y6" s="130" t="s">
        <v>15</v>
      </c>
      <c r="Z6" s="131"/>
      <c r="AA6" s="131"/>
      <c r="AB6" s="20">
        <f>SUM(AB7,AB10,)</f>
        <v>12493342581</v>
      </c>
      <c r="AC6" s="20">
        <f>SUM(AC7,AC10,)</f>
        <v>344309028</v>
      </c>
      <c r="AD6" s="21">
        <f>SUM(AB6:AC6)</f>
        <v>12837651609</v>
      </c>
      <c r="AE6" s="20">
        <f>SUM(AE7,AE10,)</f>
        <v>12418526469</v>
      </c>
      <c r="AF6" s="20">
        <f>SUM(AF7,AF10,)</f>
        <v>71334344</v>
      </c>
      <c r="AG6" s="21">
        <f>SUM(AE6:AF6)</f>
        <v>12489860813</v>
      </c>
      <c r="AH6" s="82">
        <f>ROUND(AE6/AB6*100,2)</f>
        <v>99.4</v>
      </c>
      <c r="AI6" s="82">
        <f>ROUND(AF6/AC6*100,2)</f>
        <v>20.72</v>
      </c>
      <c r="AJ6" s="82">
        <f>ROUND(AG6/AD6*100,2)</f>
        <v>97.29</v>
      </c>
      <c r="AK6" s="22">
        <v>99.3</v>
      </c>
      <c r="AL6" s="22">
        <v>21.1</v>
      </c>
      <c r="AM6" s="22">
        <v>97</v>
      </c>
      <c r="AN6" s="5"/>
    </row>
    <row r="7" spans="1:40" s="6" customFormat="1" ht="53.25" customHeight="1" thickBot="1" thickTop="1">
      <c r="A7" s="23"/>
      <c r="B7" s="132" t="s">
        <v>3</v>
      </c>
      <c r="C7" s="133"/>
      <c r="D7" s="80">
        <f>D8+D9</f>
        <v>9171450</v>
      </c>
      <c r="E7" s="81">
        <f>E8</f>
        <v>73528</v>
      </c>
      <c r="F7" s="81">
        <f>D7+E7</f>
        <v>9244978</v>
      </c>
      <c r="G7" s="80">
        <f>G8+G9</f>
        <v>86804</v>
      </c>
      <c r="H7" s="81">
        <f>H8</f>
        <v>-5195</v>
      </c>
      <c r="I7" s="81">
        <f>G7+H7</f>
        <v>81609</v>
      </c>
      <c r="J7" s="80">
        <f t="shared" si="0"/>
        <v>9258254</v>
      </c>
      <c r="K7" s="81">
        <f t="shared" si="0"/>
        <v>68333</v>
      </c>
      <c r="L7" s="81">
        <f>J7+K7</f>
        <v>9326587</v>
      </c>
      <c r="M7" s="17">
        <f>ROUND(AB7/1000,0)</f>
        <v>9347136</v>
      </c>
      <c r="N7" s="17">
        <f t="shared" si="1"/>
        <v>326457</v>
      </c>
      <c r="O7" s="17">
        <f t="shared" si="1"/>
        <v>9673593</v>
      </c>
      <c r="P7" s="17">
        <f t="shared" si="1"/>
        <v>9275977</v>
      </c>
      <c r="Q7" s="17">
        <f t="shared" si="1"/>
        <v>67499</v>
      </c>
      <c r="R7" s="17">
        <f t="shared" si="1"/>
        <v>9343476</v>
      </c>
      <c r="S7" s="18">
        <f t="shared" si="2"/>
        <v>99.24</v>
      </c>
      <c r="T7" s="18">
        <f t="shared" si="2"/>
        <v>20.68</v>
      </c>
      <c r="U7" s="19">
        <f t="shared" si="2"/>
        <v>96.59</v>
      </c>
      <c r="V7" s="18">
        <f t="shared" si="2"/>
        <v>99.2</v>
      </c>
      <c r="W7" s="18">
        <f t="shared" si="2"/>
        <v>20.2</v>
      </c>
      <c r="X7" s="18">
        <f t="shared" si="2"/>
        <v>96.3</v>
      </c>
      <c r="Y7" s="27"/>
      <c r="Z7" s="134" t="s">
        <v>3</v>
      </c>
      <c r="AA7" s="135"/>
      <c r="AB7" s="28">
        <f aca="true" t="shared" si="3" ref="AB7:AG7">SUM(AB8:AB9)</f>
        <v>9347135881</v>
      </c>
      <c r="AC7" s="28">
        <f t="shared" si="3"/>
        <v>326457405</v>
      </c>
      <c r="AD7" s="29">
        <f t="shared" si="3"/>
        <v>9673593286</v>
      </c>
      <c r="AE7" s="30">
        <f t="shared" si="3"/>
        <v>9275976769</v>
      </c>
      <c r="AF7" s="30">
        <f t="shared" si="3"/>
        <v>67499102</v>
      </c>
      <c r="AG7" s="31">
        <f t="shared" si="3"/>
        <v>9343475871</v>
      </c>
      <c r="AH7" s="82">
        <f>ROUND(AE7/AB7*100,2)</f>
        <v>99.24</v>
      </c>
      <c r="AI7" s="82">
        <f aca="true" t="shared" si="4" ref="AI7:AI14">ROUND(AF7/AC7*100,2)</f>
        <v>20.68</v>
      </c>
      <c r="AJ7" s="82">
        <f aca="true" t="shared" si="5" ref="AJ7:AJ14">ROUND(AG7/AD7*100,2)</f>
        <v>96.59</v>
      </c>
      <c r="AK7" s="22">
        <v>99.2</v>
      </c>
      <c r="AL7" s="22">
        <v>20.2</v>
      </c>
      <c r="AM7" s="22">
        <v>96.3</v>
      </c>
      <c r="AN7" s="5"/>
    </row>
    <row r="8" spans="1:40" s="6" customFormat="1" ht="53.25" customHeight="1" thickBot="1" thickTop="1">
      <c r="A8" s="23"/>
      <c r="B8" s="32"/>
      <c r="C8" s="33" t="s">
        <v>24</v>
      </c>
      <c r="D8" s="83">
        <v>347473</v>
      </c>
      <c r="E8" s="201">
        <v>73528</v>
      </c>
      <c r="F8" s="201">
        <f>D8+D9+E8</f>
        <v>9244978</v>
      </c>
      <c r="G8" s="83">
        <v>-1993</v>
      </c>
      <c r="H8" s="201">
        <v>-5195</v>
      </c>
      <c r="I8" s="201">
        <f>G8+G9+H8</f>
        <v>81609</v>
      </c>
      <c r="J8" s="80">
        <f t="shared" si="0"/>
        <v>345480</v>
      </c>
      <c r="K8" s="201">
        <f t="shared" si="0"/>
        <v>68333</v>
      </c>
      <c r="L8" s="201">
        <f>J8+J9+K8</f>
        <v>9326587</v>
      </c>
      <c r="M8" s="17">
        <f t="shared" si="1"/>
        <v>348772</v>
      </c>
      <c r="N8" s="17">
        <f t="shared" si="1"/>
        <v>12182</v>
      </c>
      <c r="O8" s="17">
        <f t="shared" si="1"/>
        <v>360954</v>
      </c>
      <c r="P8" s="17">
        <f t="shared" si="1"/>
        <v>346116</v>
      </c>
      <c r="Q8" s="17">
        <f t="shared" si="1"/>
        <v>2519</v>
      </c>
      <c r="R8" s="17">
        <f t="shared" si="1"/>
        <v>348635</v>
      </c>
      <c r="S8" s="18">
        <f t="shared" si="2"/>
        <v>99.24</v>
      </c>
      <c r="T8" s="18">
        <f t="shared" si="2"/>
        <v>20.68</v>
      </c>
      <c r="U8" s="19">
        <f t="shared" si="2"/>
        <v>96.59</v>
      </c>
      <c r="V8" s="18">
        <f t="shared" si="2"/>
        <v>99.2</v>
      </c>
      <c r="W8" s="18">
        <f t="shared" si="2"/>
        <v>20.2</v>
      </c>
      <c r="X8" s="18">
        <f t="shared" si="2"/>
        <v>96.3</v>
      </c>
      <c r="Y8" s="27"/>
      <c r="Z8" s="35"/>
      <c r="AA8" s="36" t="s">
        <v>24</v>
      </c>
      <c r="AB8" s="20">
        <v>348771500</v>
      </c>
      <c r="AC8" s="20">
        <v>12182049</v>
      </c>
      <c r="AD8" s="20">
        <f>SUM(AB8:AC8)</f>
        <v>360953549</v>
      </c>
      <c r="AE8" s="37">
        <v>346116326</v>
      </c>
      <c r="AF8" s="38">
        <v>2518789</v>
      </c>
      <c r="AG8" s="20">
        <f>SUM(AE8:AF8)</f>
        <v>348635115</v>
      </c>
      <c r="AH8" s="82">
        <f aca="true" t="shared" si="6" ref="AH8:AH14">ROUND(AE8/AB8*100,2)</f>
        <v>99.24</v>
      </c>
      <c r="AI8" s="82">
        <f t="shared" si="4"/>
        <v>20.68</v>
      </c>
      <c r="AJ8" s="82">
        <f t="shared" si="5"/>
        <v>96.59</v>
      </c>
      <c r="AK8" s="22">
        <v>99.2</v>
      </c>
      <c r="AL8" s="22">
        <v>20.2</v>
      </c>
      <c r="AM8" s="22">
        <v>96.3</v>
      </c>
      <c r="AN8" s="5"/>
    </row>
    <row r="9" spans="1:40" s="6" customFormat="1" ht="53.25" customHeight="1" thickBot="1" thickTop="1">
      <c r="A9" s="23"/>
      <c r="B9" s="39"/>
      <c r="C9" s="33" t="s">
        <v>25</v>
      </c>
      <c r="D9" s="83">
        <v>8823977</v>
      </c>
      <c r="E9" s="202"/>
      <c r="F9" s="202"/>
      <c r="G9" s="83">
        <v>88797</v>
      </c>
      <c r="H9" s="202"/>
      <c r="I9" s="202"/>
      <c r="J9" s="80">
        <f aca="true" t="shared" si="7" ref="J9:J14">D9+G9</f>
        <v>8912774</v>
      </c>
      <c r="K9" s="202"/>
      <c r="L9" s="202"/>
      <c r="M9" s="17">
        <f t="shared" si="1"/>
        <v>8998364</v>
      </c>
      <c r="N9" s="17">
        <f t="shared" si="1"/>
        <v>314275</v>
      </c>
      <c r="O9" s="17">
        <f t="shared" si="1"/>
        <v>9312640</v>
      </c>
      <c r="P9" s="17">
        <f t="shared" si="1"/>
        <v>8929860</v>
      </c>
      <c r="Q9" s="17">
        <f t="shared" si="1"/>
        <v>64980</v>
      </c>
      <c r="R9" s="17">
        <f t="shared" si="1"/>
        <v>8994841</v>
      </c>
      <c r="S9" s="18">
        <f t="shared" si="2"/>
        <v>99.24</v>
      </c>
      <c r="T9" s="18">
        <f t="shared" si="2"/>
        <v>20.68</v>
      </c>
      <c r="U9" s="19">
        <f t="shared" si="2"/>
        <v>96.59</v>
      </c>
      <c r="V9" s="18">
        <f t="shared" si="2"/>
        <v>99.2</v>
      </c>
      <c r="W9" s="18">
        <f t="shared" si="2"/>
        <v>20.2</v>
      </c>
      <c r="X9" s="18">
        <f t="shared" si="2"/>
        <v>96.3</v>
      </c>
      <c r="Y9" s="27"/>
      <c r="Z9" s="40"/>
      <c r="AA9" s="36" t="s">
        <v>25</v>
      </c>
      <c r="AB9" s="20">
        <v>8998364381</v>
      </c>
      <c r="AC9" s="20">
        <v>314275356</v>
      </c>
      <c r="AD9" s="20">
        <f>SUM(AB9:AC9)</f>
        <v>9312639737</v>
      </c>
      <c r="AE9" s="37">
        <v>8929860443</v>
      </c>
      <c r="AF9" s="38">
        <v>64980313</v>
      </c>
      <c r="AG9" s="20">
        <f>SUM(AE9:AF9)</f>
        <v>8994840756</v>
      </c>
      <c r="AH9" s="82">
        <f t="shared" si="6"/>
        <v>99.24</v>
      </c>
      <c r="AI9" s="82">
        <f t="shared" si="4"/>
        <v>20.68</v>
      </c>
      <c r="AJ9" s="82">
        <f t="shared" si="5"/>
        <v>96.59</v>
      </c>
      <c r="AK9" s="22">
        <v>99.2</v>
      </c>
      <c r="AL9" s="22">
        <v>20.2</v>
      </c>
      <c r="AM9" s="22">
        <v>96.3</v>
      </c>
      <c r="AN9" s="5"/>
    </row>
    <row r="10" spans="1:40" s="6" customFormat="1" ht="53.25" customHeight="1" thickBot="1" thickTop="1">
      <c r="A10" s="41"/>
      <c r="B10" s="136" t="s">
        <v>4</v>
      </c>
      <c r="C10" s="137"/>
      <c r="D10" s="84">
        <f>D11+D12</f>
        <v>3110526</v>
      </c>
      <c r="E10" s="84">
        <f>E11</f>
        <v>5666</v>
      </c>
      <c r="F10" s="84">
        <f>D10+E10</f>
        <v>3116192</v>
      </c>
      <c r="G10" s="84">
        <f>G11+G12</f>
        <v>18624</v>
      </c>
      <c r="H10" s="84">
        <f>H11</f>
        <v>0</v>
      </c>
      <c r="I10" s="84">
        <f>G10+H10</f>
        <v>18624</v>
      </c>
      <c r="J10" s="84">
        <f t="shared" si="7"/>
        <v>3129150</v>
      </c>
      <c r="K10" s="84">
        <f>K11</f>
        <v>5666</v>
      </c>
      <c r="L10" s="84">
        <f>J10+K10</f>
        <v>3134816</v>
      </c>
      <c r="M10" s="17">
        <f t="shared" si="1"/>
        <v>3146207</v>
      </c>
      <c r="N10" s="17">
        <f t="shared" si="1"/>
        <v>17852</v>
      </c>
      <c r="O10" s="17">
        <f t="shared" si="1"/>
        <v>3164058</v>
      </c>
      <c r="P10" s="17">
        <f t="shared" si="1"/>
        <v>3142550</v>
      </c>
      <c r="Q10" s="17">
        <f t="shared" si="1"/>
        <v>3835</v>
      </c>
      <c r="R10" s="17">
        <f t="shared" si="1"/>
        <v>3146385</v>
      </c>
      <c r="S10" s="18">
        <f t="shared" si="2"/>
        <v>99.88</v>
      </c>
      <c r="T10" s="18">
        <f t="shared" si="2"/>
        <v>21.48</v>
      </c>
      <c r="U10" s="19">
        <f t="shared" si="2"/>
        <v>99.44</v>
      </c>
      <c r="V10" s="18">
        <f t="shared" si="2"/>
        <v>99.8</v>
      </c>
      <c r="W10" s="18">
        <f t="shared" si="2"/>
        <v>34.2</v>
      </c>
      <c r="X10" s="18">
        <f t="shared" si="2"/>
        <v>99.3</v>
      </c>
      <c r="Y10" s="43"/>
      <c r="Z10" s="138" t="s">
        <v>4</v>
      </c>
      <c r="AA10" s="139"/>
      <c r="AB10" s="28">
        <f aca="true" t="shared" si="8" ref="AB10:AG10">SUM(AB11:AB12)</f>
        <v>3146206700</v>
      </c>
      <c r="AC10" s="28">
        <f t="shared" si="8"/>
        <v>17851623</v>
      </c>
      <c r="AD10" s="28">
        <f t="shared" si="8"/>
        <v>3164058323</v>
      </c>
      <c r="AE10" s="44">
        <f t="shared" si="8"/>
        <v>3142549700</v>
      </c>
      <c r="AF10" s="44">
        <f t="shared" si="8"/>
        <v>3835242</v>
      </c>
      <c r="AG10" s="45">
        <f t="shared" si="8"/>
        <v>3146384942</v>
      </c>
      <c r="AH10" s="82">
        <f t="shared" si="6"/>
        <v>99.88</v>
      </c>
      <c r="AI10" s="82">
        <f t="shared" si="4"/>
        <v>21.48</v>
      </c>
      <c r="AJ10" s="82">
        <f t="shared" si="5"/>
        <v>99.44</v>
      </c>
      <c r="AK10" s="22">
        <v>99.8</v>
      </c>
      <c r="AL10" s="22">
        <v>34.2</v>
      </c>
      <c r="AM10" s="22">
        <v>99.3</v>
      </c>
      <c r="AN10" s="5"/>
    </row>
    <row r="11" spans="1:40" s="6" customFormat="1" ht="53.25" customHeight="1" thickBot="1" thickTop="1">
      <c r="A11" s="41"/>
      <c r="B11" s="32"/>
      <c r="C11" s="33" t="s">
        <v>24</v>
      </c>
      <c r="D11" s="85">
        <v>544382</v>
      </c>
      <c r="E11" s="201">
        <v>5666</v>
      </c>
      <c r="F11" s="201">
        <f>D11+D12+E11</f>
        <v>3116192</v>
      </c>
      <c r="G11" s="85">
        <v>8312</v>
      </c>
      <c r="H11" s="201">
        <v>0</v>
      </c>
      <c r="I11" s="201">
        <f>G11+G12+H11</f>
        <v>18624</v>
      </c>
      <c r="J11" s="85">
        <f t="shared" si="7"/>
        <v>552694</v>
      </c>
      <c r="K11" s="201">
        <f>E11+H11</f>
        <v>5666</v>
      </c>
      <c r="L11" s="199">
        <f>J11+J12+K11</f>
        <v>3134816</v>
      </c>
      <c r="M11" s="17">
        <f t="shared" si="1"/>
        <v>553688</v>
      </c>
      <c r="N11" s="17">
        <f t="shared" si="1"/>
        <v>3153</v>
      </c>
      <c r="O11" s="17">
        <f t="shared" si="1"/>
        <v>556841</v>
      </c>
      <c r="P11" s="17">
        <f t="shared" si="1"/>
        <v>550678</v>
      </c>
      <c r="Q11" s="17">
        <f t="shared" si="1"/>
        <v>677</v>
      </c>
      <c r="R11" s="17">
        <f t="shared" si="1"/>
        <v>551355</v>
      </c>
      <c r="S11" s="18">
        <f t="shared" si="2"/>
        <v>99.46</v>
      </c>
      <c r="T11" s="18">
        <f t="shared" si="2"/>
        <v>21.48</v>
      </c>
      <c r="U11" s="19">
        <f t="shared" si="2"/>
        <v>99.01</v>
      </c>
      <c r="V11" s="18">
        <f t="shared" si="2"/>
        <v>99.4</v>
      </c>
      <c r="W11" s="18">
        <f t="shared" si="2"/>
        <v>34.2</v>
      </c>
      <c r="X11" s="18">
        <f t="shared" si="2"/>
        <v>98.8</v>
      </c>
      <c r="Y11" s="43"/>
      <c r="Z11" s="35"/>
      <c r="AA11" s="36" t="s">
        <v>24</v>
      </c>
      <c r="AB11" s="20">
        <v>553688100</v>
      </c>
      <c r="AC11" s="20">
        <v>3153088</v>
      </c>
      <c r="AD11" s="20">
        <f>SUM(AB11:AC11)</f>
        <v>556841188</v>
      </c>
      <c r="AE11" s="37">
        <v>550677500</v>
      </c>
      <c r="AF11" s="38">
        <v>677409</v>
      </c>
      <c r="AG11" s="20">
        <f>SUM(AE11:AF11)</f>
        <v>551354909</v>
      </c>
      <c r="AH11" s="82">
        <f t="shared" si="6"/>
        <v>99.46</v>
      </c>
      <c r="AI11" s="82">
        <f t="shared" si="4"/>
        <v>21.48</v>
      </c>
      <c r="AJ11" s="82">
        <f t="shared" si="5"/>
        <v>99.01</v>
      </c>
      <c r="AK11" s="22">
        <v>99.4</v>
      </c>
      <c r="AL11" s="22">
        <v>34.2</v>
      </c>
      <c r="AM11" s="22">
        <v>98.8</v>
      </c>
      <c r="AN11" s="5"/>
    </row>
    <row r="12" spans="1:40" s="6" customFormat="1" ht="53.25" customHeight="1" thickBot="1" thickTop="1">
      <c r="A12" s="47"/>
      <c r="B12" s="48"/>
      <c r="C12" s="33" t="s">
        <v>26</v>
      </c>
      <c r="D12" s="85">
        <v>2566144</v>
      </c>
      <c r="E12" s="202"/>
      <c r="F12" s="202"/>
      <c r="G12" s="85">
        <v>10312</v>
      </c>
      <c r="H12" s="202"/>
      <c r="I12" s="202"/>
      <c r="J12" s="85">
        <f t="shared" si="7"/>
        <v>2576456</v>
      </c>
      <c r="K12" s="202"/>
      <c r="L12" s="200"/>
      <c r="M12" s="17">
        <f t="shared" si="1"/>
        <v>2592519</v>
      </c>
      <c r="N12" s="17">
        <f t="shared" si="1"/>
        <v>14699</v>
      </c>
      <c r="O12" s="17">
        <f t="shared" si="1"/>
        <v>2607217</v>
      </c>
      <c r="P12" s="17">
        <f t="shared" si="1"/>
        <v>2591872</v>
      </c>
      <c r="Q12" s="17">
        <f t="shared" si="1"/>
        <v>3158</v>
      </c>
      <c r="R12" s="17">
        <f t="shared" si="1"/>
        <v>2595030</v>
      </c>
      <c r="S12" s="18">
        <f t="shared" si="2"/>
        <v>99.98</v>
      </c>
      <c r="T12" s="18">
        <f t="shared" si="2"/>
        <v>21.48</v>
      </c>
      <c r="U12" s="19">
        <f t="shared" si="2"/>
        <v>99.53</v>
      </c>
      <c r="V12" s="18">
        <f t="shared" si="2"/>
        <v>100</v>
      </c>
      <c r="W12" s="18">
        <f t="shared" si="2"/>
        <v>34.2</v>
      </c>
      <c r="X12" s="18">
        <f t="shared" si="2"/>
        <v>99.4</v>
      </c>
      <c r="Y12" s="49"/>
      <c r="Z12" s="50"/>
      <c r="AA12" s="36" t="s">
        <v>26</v>
      </c>
      <c r="AB12" s="20">
        <v>2592518600</v>
      </c>
      <c r="AC12" s="20">
        <v>14698535</v>
      </c>
      <c r="AD12" s="20">
        <f>SUM(AB12:AC12)</f>
        <v>2607217135</v>
      </c>
      <c r="AE12" s="51">
        <v>2591872200</v>
      </c>
      <c r="AF12" s="31">
        <v>3157833</v>
      </c>
      <c r="AG12" s="20">
        <f>SUM(AE12:AF12)</f>
        <v>2595030033</v>
      </c>
      <c r="AH12" s="82">
        <f t="shared" si="6"/>
        <v>99.98</v>
      </c>
      <c r="AI12" s="82">
        <f t="shared" si="4"/>
        <v>21.48</v>
      </c>
      <c r="AJ12" s="82">
        <f t="shared" si="5"/>
        <v>99.53</v>
      </c>
      <c r="AK12" s="22">
        <v>100</v>
      </c>
      <c r="AL12" s="22">
        <v>34.2</v>
      </c>
      <c r="AM12" s="22">
        <v>99.4</v>
      </c>
      <c r="AN12" s="5"/>
    </row>
    <row r="13" spans="1:40" s="6" customFormat="1" ht="53.25" customHeight="1" thickBot="1" thickTop="1">
      <c r="A13" s="127" t="s">
        <v>33</v>
      </c>
      <c r="B13" s="128"/>
      <c r="C13" s="129"/>
      <c r="D13" s="86">
        <f>D14+D18</f>
        <v>14877475</v>
      </c>
      <c r="E13" s="86">
        <f>E14</f>
        <v>104537</v>
      </c>
      <c r="F13" s="86">
        <f>D13+E13</f>
        <v>14982012</v>
      </c>
      <c r="G13" s="86">
        <f>G14+G18</f>
        <v>506989</v>
      </c>
      <c r="H13" s="86">
        <f>H14+H18</f>
        <v>-25668</v>
      </c>
      <c r="I13" s="86">
        <f>G13+H13</f>
        <v>481321</v>
      </c>
      <c r="J13" s="86">
        <f t="shared" si="7"/>
        <v>15384464</v>
      </c>
      <c r="K13" s="86">
        <f>E13+H13</f>
        <v>78869</v>
      </c>
      <c r="L13" s="86">
        <f>J13+K13</f>
        <v>15463333</v>
      </c>
      <c r="M13" s="17">
        <f t="shared" si="1"/>
        <v>15526879</v>
      </c>
      <c r="N13" s="17">
        <f t="shared" si="1"/>
        <v>488696</v>
      </c>
      <c r="O13" s="17">
        <f t="shared" si="1"/>
        <v>16015575</v>
      </c>
      <c r="P13" s="17">
        <f t="shared" si="1"/>
        <v>15430285</v>
      </c>
      <c r="Q13" s="17">
        <f t="shared" si="1"/>
        <v>75334</v>
      </c>
      <c r="R13" s="17">
        <f t="shared" si="1"/>
        <v>15505619</v>
      </c>
      <c r="S13" s="18">
        <f t="shared" si="2"/>
        <v>99.38</v>
      </c>
      <c r="T13" s="18">
        <f t="shared" si="2"/>
        <v>15.42</v>
      </c>
      <c r="U13" s="19">
        <f t="shared" si="2"/>
        <v>96.82</v>
      </c>
      <c r="V13" s="18">
        <f t="shared" si="2"/>
        <v>99.3</v>
      </c>
      <c r="W13" s="18">
        <f t="shared" si="2"/>
        <v>20.2</v>
      </c>
      <c r="X13" s="18">
        <f t="shared" si="2"/>
        <v>96.2</v>
      </c>
      <c r="Y13" s="130" t="s">
        <v>16</v>
      </c>
      <c r="Z13" s="131"/>
      <c r="AA13" s="131"/>
      <c r="AB13" s="20">
        <f>SUM(AB18,AB14)</f>
        <v>15526878900</v>
      </c>
      <c r="AC13" s="20">
        <f>SUM(AC18,AC14)</f>
        <v>488695945</v>
      </c>
      <c r="AD13" s="53">
        <f>SUM(AB13:AC13)</f>
        <v>16015574845</v>
      </c>
      <c r="AE13" s="20">
        <f>SUM(AE18,AE14)</f>
        <v>15430284991</v>
      </c>
      <c r="AF13" s="20">
        <f>SUM(AF18,AF14)</f>
        <v>75334402</v>
      </c>
      <c r="AG13" s="53">
        <f>SUM(AE13:AF13)</f>
        <v>15505619393</v>
      </c>
      <c r="AH13" s="82">
        <f t="shared" si="6"/>
        <v>99.38</v>
      </c>
      <c r="AI13" s="82">
        <f t="shared" si="4"/>
        <v>15.42</v>
      </c>
      <c r="AJ13" s="82">
        <f t="shared" si="5"/>
        <v>96.82</v>
      </c>
      <c r="AK13" s="22">
        <v>99.3</v>
      </c>
      <c r="AL13" s="22">
        <v>20.2</v>
      </c>
      <c r="AM13" s="22">
        <v>96.2</v>
      </c>
      <c r="AN13" s="5"/>
    </row>
    <row r="14" spans="1:40" s="6" customFormat="1" ht="53.25" customHeight="1" thickBot="1" thickTop="1">
      <c r="A14" s="140"/>
      <c r="B14" s="142" t="s">
        <v>17</v>
      </c>
      <c r="C14" s="143"/>
      <c r="D14" s="79">
        <f>D15+D16+D17</f>
        <v>14836273</v>
      </c>
      <c r="E14" s="79">
        <f>E15</f>
        <v>104537</v>
      </c>
      <c r="F14" s="79">
        <f>D14+E14</f>
        <v>14940810</v>
      </c>
      <c r="G14" s="79">
        <f>G15+G16+G17</f>
        <v>506989</v>
      </c>
      <c r="H14" s="79">
        <f>H15</f>
        <v>-25668</v>
      </c>
      <c r="I14" s="79">
        <f>G14+H14</f>
        <v>481321</v>
      </c>
      <c r="J14" s="79">
        <f t="shared" si="7"/>
        <v>15343262</v>
      </c>
      <c r="K14" s="79">
        <f>E14+H14</f>
        <v>78869</v>
      </c>
      <c r="L14" s="79">
        <f>F14+I14</f>
        <v>15422131</v>
      </c>
      <c r="M14" s="17">
        <f>ROUND(AB14/1000,0)</f>
        <v>15485676</v>
      </c>
      <c r="N14" s="17">
        <f t="shared" si="1"/>
        <v>488696</v>
      </c>
      <c r="O14" s="17">
        <f t="shared" si="1"/>
        <v>15974372</v>
      </c>
      <c r="P14" s="17">
        <f t="shared" si="1"/>
        <v>15389082</v>
      </c>
      <c r="Q14" s="17">
        <f t="shared" si="1"/>
        <v>75334</v>
      </c>
      <c r="R14" s="17">
        <f t="shared" si="1"/>
        <v>15464417</v>
      </c>
      <c r="S14" s="18">
        <f t="shared" si="2"/>
        <v>99.38</v>
      </c>
      <c r="T14" s="18">
        <f t="shared" si="2"/>
        <v>15.42</v>
      </c>
      <c r="U14" s="19">
        <f t="shared" si="2"/>
        <v>96.81</v>
      </c>
      <c r="V14" s="18">
        <f t="shared" si="2"/>
        <v>99.3</v>
      </c>
      <c r="W14" s="18">
        <f t="shared" si="2"/>
        <v>20.2</v>
      </c>
      <c r="X14" s="18">
        <f t="shared" si="2"/>
        <v>96.2</v>
      </c>
      <c r="Y14" s="144"/>
      <c r="Z14" s="130" t="s">
        <v>17</v>
      </c>
      <c r="AA14" s="146"/>
      <c r="AB14" s="28">
        <f aca="true" t="shared" si="9" ref="AB14:AG14">SUM(AB15:AB17)</f>
        <v>15485676200</v>
      </c>
      <c r="AC14" s="28">
        <f>SUM(AC15:AC17)</f>
        <v>488695945</v>
      </c>
      <c r="AD14" s="29">
        <f>SUM(AD15:AD17)</f>
        <v>15974372145</v>
      </c>
      <c r="AE14" s="30">
        <f t="shared" si="9"/>
        <v>15389082291</v>
      </c>
      <c r="AF14" s="30">
        <f t="shared" si="9"/>
        <v>75334402</v>
      </c>
      <c r="AG14" s="31">
        <f t="shared" si="9"/>
        <v>15464416693</v>
      </c>
      <c r="AH14" s="82">
        <f t="shared" si="6"/>
        <v>99.38</v>
      </c>
      <c r="AI14" s="82">
        <f t="shared" si="4"/>
        <v>15.42</v>
      </c>
      <c r="AJ14" s="82">
        <f t="shared" si="5"/>
        <v>96.81</v>
      </c>
      <c r="AK14" s="22">
        <v>99.3</v>
      </c>
      <c r="AL14" s="22">
        <v>20.2</v>
      </c>
      <c r="AM14" s="22">
        <v>96.2</v>
      </c>
      <c r="AN14" s="5"/>
    </row>
    <row r="15" spans="1:40" s="6" customFormat="1" ht="53.25" customHeight="1" thickBot="1" thickTop="1">
      <c r="A15" s="140"/>
      <c r="B15" s="140"/>
      <c r="C15" s="55" t="s">
        <v>5</v>
      </c>
      <c r="D15" s="87">
        <v>3448098</v>
      </c>
      <c r="E15" s="196">
        <v>104537</v>
      </c>
      <c r="F15" s="196">
        <f>D15+D16+D17+E15</f>
        <v>14940810</v>
      </c>
      <c r="G15" s="87">
        <v>13873</v>
      </c>
      <c r="H15" s="196">
        <v>-25668</v>
      </c>
      <c r="I15" s="196">
        <f>H15</f>
        <v>-25668</v>
      </c>
      <c r="J15" s="87">
        <v>3461971</v>
      </c>
      <c r="K15" s="196">
        <f>E15+H15</f>
        <v>78869</v>
      </c>
      <c r="L15" s="196">
        <f>F15+I15</f>
        <v>14915142</v>
      </c>
      <c r="M15" s="17">
        <f t="shared" si="1"/>
        <v>3493226</v>
      </c>
      <c r="N15" s="17">
        <f t="shared" si="1"/>
        <v>110267</v>
      </c>
      <c r="O15" s="17">
        <f t="shared" si="1"/>
        <v>3603493</v>
      </c>
      <c r="P15" s="17">
        <f t="shared" si="1"/>
        <v>3471437</v>
      </c>
      <c r="Q15" s="17">
        <f t="shared" si="1"/>
        <v>16998</v>
      </c>
      <c r="R15" s="17">
        <f t="shared" si="1"/>
        <v>3488435</v>
      </c>
      <c r="S15" s="147"/>
      <c r="T15" s="148"/>
      <c r="U15" s="148"/>
      <c r="V15" s="153"/>
      <c r="W15" s="154"/>
      <c r="X15" s="154"/>
      <c r="Y15" s="144"/>
      <c r="Z15" s="144"/>
      <c r="AA15" s="57" t="s">
        <v>29</v>
      </c>
      <c r="AB15" s="20">
        <v>3493226325</v>
      </c>
      <c r="AC15" s="20">
        <v>110266721</v>
      </c>
      <c r="AD15" s="20">
        <f aca="true" t="shared" si="10" ref="AD15:AD23">SUM(AB15:AC15)</f>
        <v>3603493046</v>
      </c>
      <c r="AE15" s="37">
        <v>3471436873</v>
      </c>
      <c r="AF15" s="38">
        <v>16998048</v>
      </c>
      <c r="AG15" s="20">
        <f aca="true" t="shared" si="11" ref="AG15:AG23">SUM(AE15:AF15)</f>
        <v>3488434921</v>
      </c>
      <c r="AH15" s="206"/>
      <c r="AI15" s="207"/>
      <c r="AJ15" s="207"/>
      <c r="AK15" s="208"/>
      <c r="AL15" s="209"/>
      <c r="AM15" s="210"/>
      <c r="AN15" s="5"/>
    </row>
    <row r="16" spans="1:40" s="6" customFormat="1" ht="53.25" customHeight="1" thickBot="1" thickTop="1">
      <c r="A16" s="140"/>
      <c r="B16" s="140"/>
      <c r="C16" s="55" t="s">
        <v>6</v>
      </c>
      <c r="D16" s="87">
        <v>5387569</v>
      </c>
      <c r="E16" s="197"/>
      <c r="F16" s="197"/>
      <c r="G16" s="87">
        <v>288045</v>
      </c>
      <c r="H16" s="197"/>
      <c r="I16" s="197"/>
      <c r="J16" s="87">
        <f>D16+G16</f>
        <v>5675614</v>
      </c>
      <c r="K16" s="197"/>
      <c r="L16" s="197"/>
      <c r="M16" s="17">
        <f t="shared" si="1"/>
        <v>5726677</v>
      </c>
      <c r="N16" s="17">
        <f t="shared" si="1"/>
        <v>180773</v>
      </c>
      <c r="O16" s="17">
        <f t="shared" si="1"/>
        <v>5907450</v>
      </c>
      <c r="P16" s="17">
        <f t="shared" si="1"/>
        <v>5690956</v>
      </c>
      <c r="Q16" s="17">
        <f t="shared" si="1"/>
        <v>27867</v>
      </c>
      <c r="R16" s="17">
        <f t="shared" si="1"/>
        <v>5718823</v>
      </c>
      <c r="S16" s="149"/>
      <c r="T16" s="150"/>
      <c r="U16" s="150"/>
      <c r="V16" s="154"/>
      <c r="W16" s="154"/>
      <c r="X16" s="154"/>
      <c r="Y16" s="144"/>
      <c r="Z16" s="144"/>
      <c r="AA16" s="57" t="s">
        <v>30</v>
      </c>
      <c r="AB16" s="20">
        <v>5726677213</v>
      </c>
      <c r="AC16" s="20">
        <v>180773133</v>
      </c>
      <c r="AD16" s="20">
        <f t="shared" si="10"/>
        <v>5907450346</v>
      </c>
      <c r="AE16" s="37">
        <v>5690956322</v>
      </c>
      <c r="AF16" s="38">
        <v>27866888</v>
      </c>
      <c r="AG16" s="20">
        <f t="shared" si="11"/>
        <v>5718823210</v>
      </c>
      <c r="AH16" s="207"/>
      <c r="AI16" s="207"/>
      <c r="AJ16" s="207"/>
      <c r="AK16" s="211"/>
      <c r="AL16" s="212"/>
      <c r="AM16" s="213"/>
      <c r="AN16" s="5"/>
    </row>
    <row r="17" spans="1:40" s="6" customFormat="1" ht="53.25" customHeight="1" thickBot="1" thickTop="1">
      <c r="A17" s="140"/>
      <c r="B17" s="140"/>
      <c r="C17" s="55" t="s">
        <v>7</v>
      </c>
      <c r="D17" s="87">
        <v>6000606</v>
      </c>
      <c r="E17" s="198"/>
      <c r="F17" s="198"/>
      <c r="G17" s="87">
        <v>205071</v>
      </c>
      <c r="H17" s="198"/>
      <c r="I17" s="198"/>
      <c r="J17" s="87">
        <f>D17+G17</f>
        <v>6205677</v>
      </c>
      <c r="K17" s="198"/>
      <c r="L17" s="198"/>
      <c r="M17" s="17">
        <f t="shared" si="1"/>
        <v>6265773</v>
      </c>
      <c r="N17" s="17">
        <f t="shared" si="1"/>
        <v>197656</v>
      </c>
      <c r="O17" s="17">
        <f t="shared" si="1"/>
        <v>6463429</v>
      </c>
      <c r="P17" s="17">
        <f t="shared" si="1"/>
        <v>6226689</v>
      </c>
      <c r="Q17" s="17">
        <f t="shared" si="1"/>
        <v>30469</v>
      </c>
      <c r="R17" s="17">
        <f t="shared" si="1"/>
        <v>6257159</v>
      </c>
      <c r="S17" s="151"/>
      <c r="T17" s="152"/>
      <c r="U17" s="152"/>
      <c r="V17" s="154"/>
      <c r="W17" s="154"/>
      <c r="X17" s="154"/>
      <c r="Y17" s="144"/>
      <c r="Z17" s="144"/>
      <c r="AA17" s="57" t="s">
        <v>31</v>
      </c>
      <c r="AB17" s="20">
        <v>6265772662</v>
      </c>
      <c r="AC17" s="20">
        <v>197656091</v>
      </c>
      <c r="AD17" s="20">
        <f t="shared" si="10"/>
        <v>6463428753</v>
      </c>
      <c r="AE17" s="37">
        <v>6226689096</v>
      </c>
      <c r="AF17" s="38">
        <v>30469466</v>
      </c>
      <c r="AG17" s="20">
        <f t="shared" si="11"/>
        <v>6257158562</v>
      </c>
      <c r="AH17" s="207"/>
      <c r="AI17" s="207"/>
      <c r="AJ17" s="207"/>
      <c r="AK17" s="214"/>
      <c r="AL17" s="215"/>
      <c r="AM17" s="216"/>
      <c r="AN17" s="5"/>
    </row>
    <row r="18" spans="1:40" s="6" customFormat="1" ht="53.25" customHeight="1" thickBot="1" thickTop="1">
      <c r="A18" s="141"/>
      <c r="B18" s="166" t="s">
        <v>23</v>
      </c>
      <c r="C18" s="167"/>
      <c r="D18" s="88">
        <v>41202</v>
      </c>
      <c r="E18" s="88">
        <v>0</v>
      </c>
      <c r="F18" s="88">
        <f>D18</f>
        <v>41202</v>
      </c>
      <c r="G18" s="88">
        <v>0</v>
      </c>
      <c r="H18" s="88">
        <v>0</v>
      </c>
      <c r="I18" s="88">
        <v>0</v>
      </c>
      <c r="J18" s="88">
        <f>D18+G18</f>
        <v>41202</v>
      </c>
      <c r="K18" s="88">
        <f>E18+H18</f>
        <v>0</v>
      </c>
      <c r="L18" s="88">
        <f>F18+I18</f>
        <v>41202</v>
      </c>
      <c r="M18" s="17">
        <f t="shared" si="1"/>
        <v>41203</v>
      </c>
      <c r="N18" s="59" t="s">
        <v>35</v>
      </c>
      <c r="O18" s="17">
        <f t="shared" si="1"/>
        <v>41203</v>
      </c>
      <c r="P18" s="17">
        <f t="shared" si="1"/>
        <v>41203</v>
      </c>
      <c r="Q18" s="59" t="s">
        <v>35</v>
      </c>
      <c r="R18" s="17">
        <f t="shared" si="1"/>
        <v>41203</v>
      </c>
      <c r="S18" s="18">
        <f aca="true" t="shared" si="12" ref="S18:X24">AH18</f>
        <v>100</v>
      </c>
      <c r="T18" s="60"/>
      <c r="U18" s="19">
        <f t="shared" si="12"/>
        <v>100</v>
      </c>
      <c r="V18" s="18">
        <f t="shared" si="12"/>
        <v>100</v>
      </c>
      <c r="W18" s="60"/>
      <c r="X18" s="18">
        <f t="shared" si="12"/>
        <v>100</v>
      </c>
      <c r="Y18" s="145"/>
      <c r="Z18" s="168" t="s">
        <v>28</v>
      </c>
      <c r="AA18" s="169"/>
      <c r="AB18" s="30">
        <v>41202700</v>
      </c>
      <c r="AC18" s="30">
        <v>0</v>
      </c>
      <c r="AD18" s="30">
        <f t="shared" si="10"/>
        <v>41202700</v>
      </c>
      <c r="AE18" s="44">
        <v>41202700</v>
      </c>
      <c r="AF18" s="44">
        <v>0</v>
      </c>
      <c r="AG18" s="61">
        <f t="shared" si="11"/>
        <v>41202700</v>
      </c>
      <c r="AH18" s="22">
        <f aca="true" t="shared" si="13" ref="AH18:AH24">ROUND(AE18/AB18*100,1)</f>
        <v>100</v>
      </c>
      <c r="AI18" s="62"/>
      <c r="AJ18" s="22">
        <f aca="true" t="shared" si="14" ref="AJ18:AJ24">ROUND(AG18/AD18*100,1)</f>
        <v>100</v>
      </c>
      <c r="AK18" s="22">
        <v>100</v>
      </c>
      <c r="AL18" s="62"/>
      <c r="AM18" s="22">
        <v>100</v>
      </c>
      <c r="AN18" s="5"/>
    </row>
    <row r="19" spans="1:40" s="6" customFormat="1" ht="53.25" customHeight="1" thickBot="1" thickTop="1">
      <c r="A19" s="170" t="s">
        <v>34</v>
      </c>
      <c r="B19" s="171"/>
      <c r="C19" s="167"/>
      <c r="D19" s="88">
        <f>D20+D21</f>
        <v>754637</v>
      </c>
      <c r="E19" s="88">
        <f>E20+E21</f>
        <v>5766</v>
      </c>
      <c r="F19" s="88">
        <f aca="true" t="shared" si="15" ref="F19:F24">D19+E19</f>
        <v>760403</v>
      </c>
      <c r="G19" s="88">
        <f>G20+G21</f>
        <v>25061</v>
      </c>
      <c r="H19" s="88">
        <f>H20+H21</f>
        <v>0</v>
      </c>
      <c r="I19" s="88">
        <f aca="true" t="shared" si="16" ref="I19:I24">G19+H19</f>
        <v>25061</v>
      </c>
      <c r="J19" s="88">
        <f>J20+J21</f>
        <v>779698</v>
      </c>
      <c r="K19" s="88">
        <f>K20+K21</f>
        <v>5766</v>
      </c>
      <c r="L19" s="88">
        <f aca="true" t="shared" si="17" ref="L19:L24">J19+K19</f>
        <v>785464</v>
      </c>
      <c r="M19" s="17">
        <f t="shared" si="1"/>
        <v>782888</v>
      </c>
      <c r="N19" s="17">
        <f t="shared" si="1"/>
        <v>24705</v>
      </c>
      <c r="O19" s="17">
        <f t="shared" si="1"/>
        <v>807593</v>
      </c>
      <c r="P19" s="17">
        <f t="shared" si="1"/>
        <v>776602</v>
      </c>
      <c r="Q19" s="17">
        <f t="shared" si="1"/>
        <v>4906</v>
      </c>
      <c r="R19" s="17">
        <f t="shared" si="1"/>
        <v>781507</v>
      </c>
      <c r="S19" s="18">
        <f t="shared" si="12"/>
        <v>99.2</v>
      </c>
      <c r="T19" s="18">
        <f t="shared" si="12"/>
        <v>19.9</v>
      </c>
      <c r="U19" s="19">
        <f t="shared" si="12"/>
        <v>96.8</v>
      </c>
      <c r="V19" s="18">
        <f>AK19</f>
        <v>99.1</v>
      </c>
      <c r="W19" s="18">
        <f t="shared" si="12"/>
        <v>22</v>
      </c>
      <c r="X19" s="18">
        <f t="shared" si="12"/>
        <v>96.4</v>
      </c>
      <c r="Y19" s="172" t="s">
        <v>8</v>
      </c>
      <c r="Z19" s="173"/>
      <c r="AA19" s="169"/>
      <c r="AB19" s="44">
        <f>SUM(AB20:AB21)</f>
        <v>782888100</v>
      </c>
      <c r="AC19" s="44">
        <f>SUM(AC20:AC21)</f>
        <v>24704526</v>
      </c>
      <c r="AD19" s="44">
        <f t="shared" si="10"/>
        <v>807592626</v>
      </c>
      <c r="AE19" s="44">
        <f>SUM(AE20:AE21)</f>
        <v>776601558</v>
      </c>
      <c r="AF19" s="44">
        <f>SUM(AF20:AF21)</f>
        <v>4905785</v>
      </c>
      <c r="AG19" s="38">
        <f>SUM(AG20:AG21)</f>
        <v>781507343</v>
      </c>
      <c r="AH19" s="22">
        <f t="shared" si="13"/>
        <v>99.2</v>
      </c>
      <c r="AI19" s="22">
        <f>ROUND(AF19/AC19*100,1)</f>
        <v>19.9</v>
      </c>
      <c r="AJ19" s="22">
        <f t="shared" si="14"/>
        <v>96.8</v>
      </c>
      <c r="AK19" s="22">
        <v>99.1</v>
      </c>
      <c r="AL19" s="22">
        <v>22</v>
      </c>
      <c r="AM19" s="22">
        <v>96.4</v>
      </c>
      <c r="AN19" s="5"/>
    </row>
    <row r="20" spans="1:40" s="6" customFormat="1" ht="53.25" customHeight="1" thickBot="1" thickTop="1">
      <c r="A20" s="176"/>
      <c r="B20" s="178" t="s">
        <v>44</v>
      </c>
      <c r="C20" s="179"/>
      <c r="D20" s="88">
        <v>46552</v>
      </c>
      <c r="E20" s="88">
        <v>0</v>
      </c>
      <c r="F20" s="88">
        <f t="shared" si="15"/>
        <v>46552</v>
      </c>
      <c r="G20" s="88">
        <v>25061</v>
      </c>
      <c r="H20" s="88">
        <v>0</v>
      </c>
      <c r="I20" s="88">
        <f t="shared" si="16"/>
        <v>25061</v>
      </c>
      <c r="J20" s="88">
        <f>D20+G20</f>
        <v>71613</v>
      </c>
      <c r="K20" s="88">
        <f>E20+H20</f>
        <v>0</v>
      </c>
      <c r="L20" s="88">
        <f t="shared" si="17"/>
        <v>71613</v>
      </c>
      <c r="M20" s="17">
        <f>ROUND(AB20/1000,0)</f>
        <v>66580</v>
      </c>
      <c r="N20" s="59" t="s">
        <v>35</v>
      </c>
      <c r="O20" s="17">
        <f t="shared" si="1"/>
        <v>66580</v>
      </c>
      <c r="P20" s="17">
        <f t="shared" si="1"/>
        <v>66580</v>
      </c>
      <c r="Q20" s="59" t="s">
        <v>35</v>
      </c>
      <c r="R20" s="17">
        <f t="shared" si="1"/>
        <v>66580</v>
      </c>
      <c r="S20" s="18">
        <f>AH20</f>
        <v>100</v>
      </c>
      <c r="T20" s="60"/>
      <c r="U20" s="19">
        <f>AJ20</f>
        <v>100</v>
      </c>
      <c r="V20" s="18">
        <f t="shared" si="12"/>
        <v>100</v>
      </c>
      <c r="W20" s="60"/>
      <c r="X20" s="18">
        <f t="shared" si="12"/>
        <v>100</v>
      </c>
      <c r="Y20" s="63"/>
      <c r="Z20" s="180" t="s">
        <v>37</v>
      </c>
      <c r="AA20" s="181"/>
      <c r="AB20" s="44">
        <v>66579800</v>
      </c>
      <c r="AC20" s="44">
        <v>0</v>
      </c>
      <c r="AD20" s="44">
        <f>SUM(AB20:AC20)</f>
        <v>66579800</v>
      </c>
      <c r="AE20" s="44">
        <v>66579800</v>
      </c>
      <c r="AF20" s="44">
        <v>0</v>
      </c>
      <c r="AG20" s="38">
        <f t="shared" si="11"/>
        <v>66579800</v>
      </c>
      <c r="AH20" s="22">
        <f t="shared" si="13"/>
        <v>100</v>
      </c>
      <c r="AI20" s="62"/>
      <c r="AJ20" s="22">
        <f t="shared" si="14"/>
        <v>100</v>
      </c>
      <c r="AK20" s="22">
        <v>100</v>
      </c>
      <c r="AL20" s="62"/>
      <c r="AM20" s="22">
        <v>100</v>
      </c>
      <c r="AN20" s="5"/>
    </row>
    <row r="21" spans="1:40" s="6" customFormat="1" ht="53.25" customHeight="1" thickBot="1" thickTop="1">
      <c r="A21" s="177"/>
      <c r="B21" s="182" t="s">
        <v>43</v>
      </c>
      <c r="C21" s="183"/>
      <c r="D21" s="88">
        <v>708085</v>
      </c>
      <c r="E21" s="88">
        <v>5766</v>
      </c>
      <c r="F21" s="88">
        <f t="shared" si="15"/>
        <v>713851</v>
      </c>
      <c r="G21" s="88">
        <v>0</v>
      </c>
      <c r="H21" s="88">
        <v>0</v>
      </c>
      <c r="I21" s="88">
        <f t="shared" si="16"/>
        <v>0</v>
      </c>
      <c r="J21" s="88">
        <f>D21+G21</f>
        <v>708085</v>
      </c>
      <c r="K21" s="88">
        <f>E21+H21</f>
        <v>5766</v>
      </c>
      <c r="L21" s="88">
        <f t="shared" si="17"/>
        <v>713851</v>
      </c>
      <c r="M21" s="17">
        <f>ROUND(AB21/1000,0)</f>
        <v>716308</v>
      </c>
      <c r="N21" s="17">
        <f t="shared" si="1"/>
        <v>24705</v>
      </c>
      <c r="O21" s="17">
        <f t="shared" si="1"/>
        <v>741013</v>
      </c>
      <c r="P21" s="17">
        <f t="shared" si="1"/>
        <v>710022</v>
      </c>
      <c r="Q21" s="17">
        <f t="shared" si="1"/>
        <v>4906</v>
      </c>
      <c r="R21" s="17">
        <f t="shared" si="1"/>
        <v>714928</v>
      </c>
      <c r="S21" s="18">
        <f>AH21</f>
        <v>99.1</v>
      </c>
      <c r="T21" s="18">
        <f t="shared" si="12"/>
        <v>19.9</v>
      </c>
      <c r="U21" s="19">
        <f>AJ21</f>
        <v>96.5</v>
      </c>
      <c r="V21" s="18">
        <f>AK21</f>
        <v>99</v>
      </c>
      <c r="W21" s="18">
        <f>AL21</f>
        <v>22</v>
      </c>
      <c r="X21" s="18">
        <f>AM21</f>
        <v>96.2</v>
      </c>
      <c r="Y21" s="64"/>
      <c r="Z21" s="180" t="s">
        <v>42</v>
      </c>
      <c r="AA21" s="181"/>
      <c r="AB21" s="44">
        <v>716308300</v>
      </c>
      <c r="AC21" s="44">
        <v>24704526</v>
      </c>
      <c r="AD21" s="44">
        <f>SUM(AB21:AC21)</f>
        <v>741012826</v>
      </c>
      <c r="AE21" s="44">
        <v>710021758</v>
      </c>
      <c r="AF21" s="44">
        <v>4905785</v>
      </c>
      <c r="AG21" s="38">
        <f>SUM(AE21:AF21)</f>
        <v>714927543</v>
      </c>
      <c r="AH21" s="22">
        <f t="shared" si="13"/>
        <v>99.1</v>
      </c>
      <c r="AI21" s="22">
        <f>ROUND(AF21/AC21*100,1)</f>
        <v>19.9</v>
      </c>
      <c r="AJ21" s="22">
        <f t="shared" si="14"/>
        <v>96.5</v>
      </c>
      <c r="AK21" s="22">
        <v>99</v>
      </c>
      <c r="AL21" s="22">
        <v>22</v>
      </c>
      <c r="AM21" s="22">
        <v>96.2</v>
      </c>
      <c r="AN21" s="5"/>
    </row>
    <row r="22" spans="1:40" s="6" customFormat="1" ht="53.25" customHeight="1" thickBot="1" thickTop="1">
      <c r="A22" s="166" t="s">
        <v>38</v>
      </c>
      <c r="B22" s="171"/>
      <c r="C22" s="167"/>
      <c r="D22" s="88">
        <v>1293248</v>
      </c>
      <c r="E22" s="88">
        <v>0</v>
      </c>
      <c r="F22" s="88">
        <f t="shared" si="15"/>
        <v>1293248</v>
      </c>
      <c r="G22" s="88">
        <v>10724</v>
      </c>
      <c r="H22" s="88">
        <v>0</v>
      </c>
      <c r="I22" s="88">
        <f t="shared" si="16"/>
        <v>10724</v>
      </c>
      <c r="J22" s="88">
        <f>D22+G22</f>
        <v>1303972</v>
      </c>
      <c r="K22" s="88">
        <v>0</v>
      </c>
      <c r="L22" s="88">
        <f t="shared" si="17"/>
        <v>1303972</v>
      </c>
      <c r="M22" s="17">
        <f t="shared" si="1"/>
        <v>1290803</v>
      </c>
      <c r="N22" s="59" t="s">
        <v>35</v>
      </c>
      <c r="O22" s="17">
        <f t="shared" si="1"/>
        <v>1290803</v>
      </c>
      <c r="P22" s="17">
        <f t="shared" si="1"/>
        <v>1290803</v>
      </c>
      <c r="Q22" s="59" t="s">
        <v>35</v>
      </c>
      <c r="R22" s="17">
        <f t="shared" si="1"/>
        <v>1290803</v>
      </c>
      <c r="S22" s="18">
        <f t="shared" si="12"/>
        <v>100</v>
      </c>
      <c r="T22" s="60"/>
      <c r="U22" s="19">
        <f t="shared" si="12"/>
        <v>100</v>
      </c>
      <c r="V22" s="18">
        <f t="shared" si="12"/>
        <v>100</v>
      </c>
      <c r="W22" s="65"/>
      <c r="X22" s="18">
        <f t="shared" si="12"/>
        <v>100</v>
      </c>
      <c r="Y22" s="168" t="s">
        <v>38</v>
      </c>
      <c r="Z22" s="173"/>
      <c r="AA22" s="169"/>
      <c r="AB22" s="44">
        <v>1290802732</v>
      </c>
      <c r="AC22" s="44">
        <v>0</v>
      </c>
      <c r="AD22" s="44">
        <f t="shared" si="10"/>
        <v>1290802732</v>
      </c>
      <c r="AE22" s="44">
        <v>1290802732</v>
      </c>
      <c r="AF22" s="44">
        <v>0</v>
      </c>
      <c r="AG22" s="38">
        <f t="shared" si="11"/>
        <v>1290802732</v>
      </c>
      <c r="AH22" s="22">
        <f t="shared" si="13"/>
        <v>100</v>
      </c>
      <c r="AI22" s="62"/>
      <c r="AJ22" s="22">
        <f t="shared" si="14"/>
        <v>100</v>
      </c>
      <c r="AK22" s="22">
        <v>100</v>
      </c>
      <c r="AL22" s="62"/>
      <c r="AM22" s="22">
        <v>100</v>
      </c>
      <c r="AN22" s="5"/>
    </row>
    <row r="23" spans="1:40" s="6" customFormat="1" ht="53.25" customHeight="1" thickBot="1" thickTop="1">
      <c r="A23" s="166" t="s">
        <v>39</v>
      </c>
      <c r="B23" s="171"/>
      <c r="C23" s="167"/>
      <c r="D23" s="88">
        <v>19043</v>
      </c>
      <c r="E23" s="88">
        <v>0</v>
      </c>
      <c r="F23" s="88">
        <f t="shared" si="15"/>
        <v>19043</v>
      </c>
      <c r="G23" s="88">
        <v>0</v>
      </c>
      <c r="H23" s="88">
        <v>0</v>
      </c>
      <c r="I23" s="88">
        <f t="shared" si="16"/>
        <v>0</v>
      </c>
      <c r="J23" s="88">
        <f>D23+G23</f>
        <v>19043</v>
      </c>
      <c r="K23" s="88">
        <f>E23+H23</f>
        <v>0</v>
      </c>
      <c r="L23" s="88">
        <f t="shared" si="17"/>
        <v>19043</v>
      </c>
      <c r="M23" s="17">
        <f t="shared" si="1"/>
        <v>21986</v>
      </c>
      <c r="N23" s="59" t="s">
        <v>35</v>
      </c>
      <c r="O23" s="17">
        <f t="shared" si="1"/>
        <v>21986</v>
      </c>
      <c r="P23" s="17">
        <f t="shared" si="1"/>
        <v>21920</v>
      </c>
      <c r="Q23" s="59" t="s">
        <v>35</v>
      </c>
      <c r="R23" s="17">
        <f t="shared" si="1"/>
        <v>21920</v>
      </c>
      <c r="S23" s="18">
        <f t="shared" si="12"/>
        <v>99.7</v>
      </c>
      <c r="T23" s="65"/>
      <c r="U23" s="19">
        <f t="shared" si="12"/>
        <v>99.7</v>
      </c>
      <c r="V23" s="18">
        <f t="shared" si="12"/>
        <v>100</v>
      </c>
      <c r="W23" s="18">
        <v>0</v>
      </c>
      <c r="X23" s="18">
        <f t="shared" si="12"/>
        <v>100</v>
      </c>
      <c r="Y23" s="168" t="s">
        <v>41</v>
      </c>
      <c r="Z23" s="173"/>
      <c r="AA23" s="169"/>
      <c r="AB23" s="44">
        <v>21985500</v>
      </c>
      <c r="AC23" s="44">
        <v>0</v>
      </c>
      <c r="AD23" s="44">
        <f t="shared" si="10"/>
        <v>21985500</v>
      </c>
      <c r="AE23" s="44">
        <v>21919750</v>
      </c>
      <c r="AF23" s="44">
        <v>0</v>
      </c>
      <c r="AG23" s="38">
        <f t="shared" si="11"/>
        <v>21919750</v>
      </c>
      <c r="AH23" s="22">
        <f t="shared" si="13"/>
        <v>99.7</v>
      </c>
      <c r="AI23" s="66"/>
      <c r="AJ23" s="22">
        <f t="shared" si="14"/>
        <v>99.7</v>
      </c>
      <c r="AK23" s="22">
        <v>100</v>
      </c>
      <c r="AL23" s="22"/>
      <c r="AM23" s="22">
        <v>100</v>
      </c>
      <c r="AN23" s="5"/>
    </row>
    <row r="24" spans="1:40" s="6" customFormat="1" ht="53.25" customHeight="1" thickBot="1" thickTop="1">
      <c r="A24" s="170" t="s">
        <v>40</v>
      </c>
      <c r="B24" s="187"/>
      <c r="C24" s="188"/>
      <c r="D24" s="86">
        <f>D25+D26</f>
        <v>1033018</v>
      </c>
      <c r="E24" s="86">
        <f>E25</f>
        <v>7286</v>
      </c>
      <c r="F24" s="86">
        <f t="shared" si="15"/>
        <v>1040304</v>
      </c>
      <c r="G24" s="86">
        <f>G25+G26</f>
        <v>38137</v>
      </c>
      <c r="H24" s="86">
        <f>H25</f>
        <v>0</v>
      </c>
      <c r="I24" s="86">
        <f t="shared" si="16"/>
        <v>38137</v>
      </c>
      <c r="J24" s="86">
        <f>D24+G24</f>
        <v>1071155</v>
      </c>
      <c r="K24" s="86">
        <f>E24+H24</f>
        <v>7286</v>
      </c>
      <c r="L24" s="86">
        <f t="shared" si="17"/>
        <v>1078441</v>
      </c>
      <c r="M24" s="17">
        <f t="shared" si="1"/>
        <v>1080802</v>
      </c>
      <c r="N24" s="17">
        <f t="shared" si="1"/>
        <v>33949</v>
      </c>
      <c r="O24" s="17">
        <f t="shared" si="1"/>
        <v>1114752</v>
      </c>
      <c r="P24" s="17">
        <f t="shared" si="1"/>
        <v>1074060</v>
      </c>
      <c r="Q24" s="17">
        <f t="shared" si="1"/>
        <v>5233</v>
      </c>
      <c r="R24" s="17">
        <f t="shared" si="1"/>
        <v>1079294</v>
      </c>
      <c r="S24" s="18">
        <f t="shared" si="12"/>
        <v>99.4</v>
      </c>
      <c r="T24" s="18">
        <f t="shared" si="12"/>
        <v>15.4</v>
      </c>
      <c r="U24" s="19">
        <f t="shared" si="12"/>
        <v>96.8</v>
      </c>
      <c r="V24" s="18">
        <f t="shared" si="12"/>
        <v>99.3</v>
      </c>
      <c r="W24" s="18">
        <f t="shared" si="12"/>
        <v>20.2</v>
      </c>
      <c r="X24" s="18">
        <f t="shared" si="12"/>
        <v>96.2</v>
      </c>
      <c r="Y24" s="172" t="s">
        <v>40</v>
      </c>
      <c r="Z24" s="189"/>
      <c r="AA24" s="190"/>
      <c r="AB24" s="29">
        <f aca="true" t="shared" si="18" ref="AB24:AG24">SUM(AB25:AB26)</f>
        <v>1080802100</v>
      </c>
      <c r="AC24" s="29">
        <f t="shared" si="18"/>
        <v>33949478</v>
      </c>
      <c r="AD24" s="29">
        <f>SUM(AD25:AD26)</f>
        <v>1114751578</v>
      </c>
      <c r="AE24" s="44">
        <f t="shared" si="18"/>
        <v>1074060457</v>
      </c>
      <c r="AF24" s="44">
        <f t="shared" si="18"/>
        <v>5233446</v>
      </c>
      <c r="AG24" s="31">
        <f t="shared" si="18"/>
        <v>1079293903</v>
      </c>
      <c r="AH24" s="22">
        <f t="shared" si="13"/>
        <v>99.4</v>
      </c>
      <c r="AI24" s="22">
        <f>ROUND(AF24/AC24*100,1)</f>
        <v>15.4</v>
      </c>
      <c r="AJ24" s="22">
        <f t="shared" si="14"/>
        <v>96.8</v>
      </c>
      <c r="AK24" s="22">
        <v>99.3</v>
      </c>
      <c r="AL24" s="22">
        <v>20.2</v>
      </c>
      <c r="AM24" s="22">
        <v>96.2</v>
      </c>
      <c r="AN24" s="5"/>
    </row>
    <row r="25" spans="1:40" s="6" customFormat="1" ht="53.25" customHeight="1" thickBot="1" thickTop="1">
      <c r="A25" s="140"/>
      <c r="B25" s="191"/>
      <c r="C25" s="55" t="s">
        <v>5</v>
      </c>
      <c r="D25" s="87">
        <v>462622</v>
      </c>
      <c r="E25" s="196">
        <v>7286</v>
      </c>
      <c r="F25" s="196">
        <f>D25+D26+E25</f>
        <v>1040304</v>
      </c>
      <c r="G25" s="87">
        <v>2074</v>
      </c>
      <c r="H25" s="196">
        <v>0</v>
      </c>
      <c r="I25" s="196">
        <f>G25+G26+H25</f>
        <v>38137</v>
      </c>
      <c r="J25" s="87">
        <v>464696</v>
      </c>
      <c r="K25" s="196">
        <f>E25+H25</f>
        <v>7286</v>
      </c>
      <c r="L25" s="196">
        <f>J25+J26+K25</f>
        <v>1078441</v>
      </c>
      <c r="M25" s="17">
        <f t="shared" si="1"/>
        <v>468930</v>
      </c>
      <c r="N25" s="17">
        <f t="shared" si="1"/>
        <v>14728</v>
      </c>
      <c r="O25" s="17">
        <f t="shared" si="1"/>
        <v>483658</v>
      </c>
      <c r="P25" s="17">
        <f t="shared" si="1"/>
        <v>466005</v>
      </c>
      <c r="Q25" s="17">
        <f t="shared" si="1"/>
        <v>2270</v>
      </c>
      <c r="R25" s="17">
        <f t="shared" si="1"/>
        <v>468275</v>
      </c>
      <c r="S25" s="193"/>
      <c r="T25" s="193"/>
      <c r="U25" s="147"/>
      <c r="V25" s="153"/>
      <c r="W25" s="153"/>
      <c r="X25" s="153"/>
      <c r="Y25" s="144"/>
      <c r="Z25" s="174"/>
      <c r="AA25" s="67" t="s">
        <v>29</v>
      </c>
      <c r="AB25" s="20">
        <v>468929710</v>
      </c>
      <c r="AC25" s="20">
        <v>14728201</v>
      </c>
      <c r="AD25" s="20">
        <f>SUM(AB25:AC25)</f>
        <v>483657911</v>
      </c>
      <c r="AE25" s="37">
        <v>466004700</v>
      </c>
      <c r="AF25" s="38">
        <v>2270410</v>
      </c>
      <c r="AG25" s="20">
        <f>SUM(AE25:AF25)</f>
        <v>468275110</v>
      </c>
      <c r="AH25" s="206"/>
      <c r="AI25" s="206"/>
      <c r="AJ25" s="206"/>
      <c r="AK25" s="208"/>
      <c r="AL25" s="209"/>
      <c r="AM25" s="210"/>
      <c r="AN25" s="5"/>
    </row>
    <row r="26" spans="1:40" s="6" customFormat="1" ht="53.25" customHeight="1" thickBot="1" thickTop="1">
      <c r="A26" s="141"/>
      <c r="B26" s="192"/>
      <c r="C26" s="55" t="s">
        <v>6</v>
      </c>
      <c r="D26" s="87">
        <v>570396</v>
      </c>
      <c r="E26" s="198"/>
      <c r="F26" s="198"/>
      <c r="G26" s="87">
        <v>36063</v>
      </c>
      <c r="H26" s="198"/>
      <c r="I26" s="198"/>
      <c r="J26" s="87">
        <f>D26+G26</f>
        <v>606459</v>
      </c>
      <c r="K26" s="198"/>
      <c r="L26" s="198"/>
      <c r="M26" s="17">
        <f t="shared" si="1"/>
        <v>611872</v>
      </c>
      <c r="N26" s="17">
        <f t="shared" si="1"/>
        <v>19221</v>
      </c>
      <c r="O26" s="17">
        <f t="shared" si="1"/>
        <v>631094</v>
      </c>
      <c r="P26" s="17">
        <f t="shared" si="1"/>
        <v>608056</v>
      </c>
      <c r="Q26" s="17">
        <f t="shared" si="1"/>
        <v>2963</v>
      </c>
      <c r="R26" s="17">
        <f t="shared" si="1"/>
        <v>611019</v>
      </c>
      <c r="S26" s="194"/>
      <c r="T26" s="194"/>
      <c r="U26" s="195"/>
      <c r="V26" s="153"/>
      <c r="W26" s="153"/>
      <c r="X26" s="153"/>
      <c r="Y26" s="145"/>
      <c r="Z26" s="175"/>
      <c r="AA26" s="67" t="s">
        <v>30</v>
      </c>
      <c r="AB26" s="20">
        <v>611872390</v>
      </c>
      <c r="AC26" s="20">
        <v>19221277</v>
      </c>
      <c r="AD26" s="20">
        <f>SUM(AB26:AC26)</f>
        <v>631093667</v>
      </c>
      <c r="AE26" s="51">
        <v>608055757</v>
      </c>
      <c r="AF26" s="31">
        <v>2963036</v>
      </c>
      <c r="AG26" s="20">
        <f>SUM(AE26:AF26)</f>
        <v>611018793</v>
      </c>
      <c r="AH26" s="206"/>
      <c r="AI26" s="206"/>
      <c r="AJ26" s="206"/>
      <c r="AK26" s="214"/>
      <c r="AL26" s="215"/>
      <c r="AM26" s="216"/>
      <c r="AN26" s="5"/>
    </row>
    <row r="27" spans="1:40" s="6" customFormat="1" ht="53.25" customHeight="1" thickBot="1" thickTop="1">
      <c r="A27" s="180" t="s">
        <v>9</v>
      </c>
      <c r="B27" s="184"/>
      <c r="C27" s="181"/>
      <c r="D27" s="88">
        <f aca="true" t="shared" si="19" ref="D27:L27">D24+D23+D22+D19+D13+D6</f>
        <v>30259397</v>
      </c>
      <c r="E27" s="88">
        <f t="shared" si="19"/>
        <v>196783</v>
      </c>
      <c r="F27" s="88">
        <f t="shared" si="19"/>
        <v>30456180</v>
      </c>
      <c r="G27" s="88">
        <f t="shared" si="19"/>
        <v>686339</v>
      </c>
      <c r="H27" s="88">
        <f t="shared" si="19"/>
        <v>-30863</v>
      </c>
      <c r="I27" s="88">
        <f t="shared" si="19"/>
        <v>655476</v>
      </c>
      <c r="J27" s="88">
        <f t="shared" si="19"/>
        <v>30945736</v>
      </c>
      <c r="K27" s="88">
        <f t="shared" si="19"/>
        <v>165920</v>
      </c>
      <c r="L27" s="88">
        <f t="shared" si="19"/>
        <v>31111656</v>
      </c>
      <c r="M27" s="17">
        <f t="shared" si="1"/>
        <v>31196700</v>
      </c>
      <c r="N27" s="17">
        <f t="shared" si="1"/>
        <v>891659</v>
      </c>
      <c r="O27" s="17">
        <f t="shared" si="1"/>
        <v>32088359</v>
      </c>
      <c r="P27" s="17">
        <f t="shared" si="1"/>
        <v>31012196</v>
      </c>
      <c r="Q27" s="17">
        <f t="shared" si="1"/>
        <v>156808</v>
      </c>
      <c r="R27" s="17">
        <f t="shared" si="1"/>
        <v>31169004</v>
      </c>
      <c r="S27" s="18">
        <f aca="true" t="shared" si="20" ref="S27:X27">AH27</f>
        <v>99.4</v>
      </c>
      <c r="T27" s="18">
        <f t="shared" si="20"/>
        <v>17.6</v>
      </c>
      <c r="U27" s="19">
        <f t="shared" si="20"/>
        <v>97.1</v>
      </c>
      <c r="V27" s="18">
        <f t="shared" si="20"/>
        <v>99.3</v>
      </c>
      <c r="W27" s="18">
        <f t="shared" si="20"/>
        <v>20.6</v>
      </c>
      <c r="X27" s="18">
        <f t="shared" si="20"/>
        <v>96.7</v>
      </c>
      <c r="Y27" s="185" t="s">
        <v>9</v>
      </c>
      <c r="Z27" s="186"/>
      <c r="AA27" s="217"/>
      <c r="AB27" s="89">
        <f aca="true" t="shared" si="21" ref="AB27:AG27">SUM(AB6,AB13,AB19,AB22,AB23,AB24)</f>
        <v>31196699913</v>
      </c>
      <c r="AC27" s="89">
        <f t="shared" si="21"/>
        <v>891658977</v>
      </c>
      <c r="AD27" s="89">
        <f t="shared" si="21"/>
        <v>32088358890</v>
      </c>
      <c r="AE27" s="89">
        <f t="shared" si="21"/>
        <v>31012195957</v>
      </c>
      <c r="AF27" s="89">
        <f t="shared" si="21"/>
        <v>156807977</v>
      </c>
      <c r="AG27" s="20">
        <f t="shared" si="21"/>
        <v>31169003934</v>
      </c>
      <c r="AH27" s="22">
        <f>ROUND(AE27/AB27*100,1)</f>
        <v>99.4</v>
      </c>
      <c r="AI27" s="22">
        <f>ROUND(AF27/AC27*100,1)</f>
        <v>17.6</v>
      </c>
      <c r="AJ27" s="22">
        <f>ROUND(AG27/AD27*100,1)</f>
        <v>97.1</v>
      </c>
      <c r="AK27" s="22">
        <v>99.3</v>
      </c>
      <c r="AL27" s="22">
        <v>20.6</v>
      </c>
      <c r="AM27" s="22">
        <v>96.7</v>
      </c>
      <c r="AN27" s="5"/>
    </row>
    <row r="28" spans="1:32" s="2" customFormat="1" ht="24.75" customHeight="1" thickTop="1">
      <c r="A28" s="68"/>
      <c r="M28" s="69"/>
      <c r="N28" s="69"/>
      <c r="P28" s="69"/>
      <c r="Q28" s="69"/>
      <c r="AA28" s="90"/>
      <c r="AB28" s="90"/>
      <c r="AC28" s="90"/>
      <c r="AD28" s="90"/>
      <c r="AE28" s="90"/>
      <c r="AF28" s="90"/>
    </row>
    <row r="29" spans="27:32" ht="13.5">
      <c r="AA29" s="72"/>
      <c r="AB29" s="72"/>
      <c r="AC29" s="73"/>
      <c r="AD29" s="74"/>
      <c r="AE29" s="74"/>
      <c r="AF29" s="74"/>
    </row>
    <row r="30" spans="27:32" ht="13.5">
      <c r="AA30" s="72"/>
      <c r="AB30" s="72"/>
      <c r="AC30" s="73"/>
      <c r="AD30" s="74"/>
      <c r="AE30" s="74"/>
      <c r="AF30" s="74"/>
    </row>
    <row r="31" spans="27:32" ht="13.5">
      <c r="AA31" s="72"/>
      <c r="AB31" s="72"/>
      <c r="AC31" s="73"/>
      <c r="AD31" s="74"/>
      <c r="AE31" s="74"/>
      <c r="AF31" s="74"/>
    </row>
    <row r="32" spans="27:32" ht="13.5">
      <c r="AA32" s="72"/>
      <c r="AB32" s="72"/>
      <c r="AC32" s="74"/>
      <c r="AD32" s="74"/>
      <c r="AE32" s="74"/>
      <c r="AF32" s="74"/>
    </row>
    <row r="33" spans="27:32" ht="13.5">
      <c r="AA33" s="72"/>
      <c r="AB33" s="72"/>
      <c r="AC33" s="72"/>
      <c r="AD33" s="72"/>
      <c r="AE33" s="72"/>
      <c r="AF33" s="72"/>
    </row>
    <row r="34" spans="27:32" ht="13.5">
      <c r="AA34" s="72"/>
      <c r="AB34" s="72"/>
      <c r="AC34" s="72"/>
      <c r="AD34" s="72"/>
      <c r="AE34" s="72"/>
      <c r="AF34" s="72"/>
    </row>
    <row r="35" spans="27:32" ht="13.5">
      <c r="AA35" s="72"/>
      <c r="AB35" s="72"/>
      <c r="AC35" s="72"/>
      <c r="AD35" s="72"/>
      <c r="AE35" s="72"/>
      <c r="AF35" s="72"/>
    </row>
    <row r="36" spans="27:32" ht="13.5">
      <c r="AA36" s="72"/>
      <c r="AB36" s="72"/>
      <c r="AC36" s="72"/>
      <c r="AD36" s="72"/>
      <c r="AE36" s="72"/>
      <c r="AF36" s="72"/>
    </row>
  </sheetData>
  <sheetProtection password="DF60" sheet="1" formatCells="0" selectLockedCells="1"/>
  <mergeCells count="89">
    <mergeCell ref="K8:K9"/>
    <mergeCell ref="J3:L3"/>
    <mergeCell ref="AH25:AJ26"/>
    <mergeCell ref="AK25:AM26"/>
    <mergeCell ref="A27:C27"/>
    <mergeCell ref="Y27:AA27"/>
    <mergeCell ref="A23:C23"/>
    <mergeCell ref="Y23:AA23"/>
    <mergeCell ref="A24:C24"/>
    <mergeCell ref="Y24:AA24"/>
    <mergeCell ref="A25:B26"/>
    <mergeCell ref="S25:U26"/>
    <mergeCell ref="V25:X26"/>
    <mergeCell ref="Y25:Z26"/>
    <mergeCell ref="A20:A21"/>
    <mergeCell ref="B20:C20"/>
    <mergeCell ref="Z20:AA20"/>
    <mergeCell ref="B21:C21"/>
    <mergeCell ref="Z21:AA21"/>
    <mergeCell ref="A22:C22"/>
    <mergeCell ref="Y22:AA22"/>
    <mergeCell ref="AH15:AJ17"/>
    <mergeCell ref="AK15:AM17"/>
    <mergeCell ref="B18:C18"/>
    <mergeCell ref="Z18:AA18"/>
    <mergeCell ref="A19:C19"/>
    <mergeCell ref="Y19:AA19"/>
    <mergeCell ref="E15:E17"/>
    <mergeCell ref="F15:F17"/>
    <mergeCell ref="H15:H17"/>
    <mergeCell ref="A13:C13"/>
    <mergeCell ref="Y13:AA13"/>
    <mergeCell ref="A14:A18"/>
    <mergeCell ref="B14:C14"/>
    <mergeCell ref="Y14:Y18"/>
    <mergeCell ref="Z14:AA14"/>
    <mergeCell ref="B15:B17"/>
    <mergeCell ref="S15:U17"/>
    <mergeCell ref="V15:X17"/>
    <mergeCell ref="Z15:Z17"/>
    <mergeCell ref="AK4:AM4"/>
    <mergeCell ref="A6:C6"/>
    <mergeCell ref="Y6:AA6"/>
    <mergeCell ref="B7:C7"/>
    <mergeCell ref="Z7:AA7"/>
    <mergeCell ref="B10:C10"/>
    <mergeCell ref="Z10:AA10"/>
    <mergeCell ref="L8:L9"/>
    <mergeCell ref="E8:E9"/>
    <mergeCell ref="H8:H9"/>
    <mergeCell ref="AE3:AG3"/>
    <mergeCell ref="AH3:AJ3"/>
    <mergeCell ref="AK3:AM3"/>
    <mergeCell ref="M4:O4"/>
    <mergeCell ref="P4:R4"/>
    <mergeCell ref="S4:U4"/>
    <mergeCell ref="V4:X4"/>
    <mergeCell ref="AB4:AD4"/>
    <mergeCell ref="AE4:AG4"/>
    <mergeCell ref="AH4:AJ4"/>
    <mergeCell ref="A1:X1"/>
    <mergeCell ref="Y1:AM1"/>
    <mergeCell ref="Y2:AB2"/>
    <mergeCell ref="A3:C5"/>
    <mergeCell ref="M3:O3"/>
    <mergeCell ref="P3:R3"/>
    <mergeCell ref="S3:U3"/>
    <mergeCell ref="V3:X3"/>
    <mergeCell ref="Y3:AA5"/>
    <mergeCell ref="AB3:AD3"/>
    <mergeCell ref="L11:L12"/>
    <mergeCell ref="G3:I3"/>
    <mergeCell ref="I8:I9"/>
    <mergeCell ref="I11:I12"/>
    <mergeCell ref="F8:F9"/>
    <mergeCell ref="F11:F12"/>
    <mergeCell ref="D3:F3"/>
    <mergeCell ref="E11:E12"/>
    <mergeCell ref="H11:H12"/>
    <mergeCell ref="K11:K12"/>
    <mergeCell ref="K15:K17"/>
    <mergeCell ref="L15:L17"/>
    <mergeCell ref="E25:E26"/>
    <mergeCell ref="F25:F26"/>
    <mergeCell ref="H25:H26"/>
    <mergeCell ref="I25:I26"/>
    <mergeCell ref="K25:K26"/>
    <mergeCell ref="L25:L26"/>
    <mergeCell ref="I15:I17"/>
  </mergeCells>
  <conditionalFormatting sqref="D6:L8 D10:L11 D9 G9 J9 D13:L15 D12 G12 J12 D18:L25 D16:D17 G16:G17 J16:J17 D26 G26 J26 D27:L27">
    <cfRule type="containsBlanks" priority="1" dxfId="0" stopIfTrue="1">
      <formula>LEN(TRIM(D6))=0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35" r:id="rId1"/>
  <colBreaks count="1" manualBreakCount="1">
    <brk id="24" max="24" man="1"/>
  </colBreaks>
  <ignoredErrors>
    <ignoredError sqref="A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 yoshitoshi</dc:creator>
  <cp:keywords/>
  <dc:description/>
  <cp:lastModifiedBy>ogawa sumire</cp:lastModifiedBy>
  <cp:lastPrinted>2023-10-11T02:03:56Z</cp:lastPrinted>
  <dcterms:created xsi:type="dcterms:W3CDTF">1997-01-08T22:48:59Z</dcterms:created>
  <dcterms:modified xsi:type="dcterms:W3CDTF">2023-10-27T03:59:42Z</dcterms:modified>
  <cp:category/>
  <cp:version/>
  <cp:contentType/>
  <cp:contentStatus/>
</cp:coreProperties>
</file>