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7485" windowHeight="4395" tabRatio="602" activeTab="0"/>
  </bookViews>
  <sheets>
    <sheet name="新書式" sheetId="1" r:id="rId1"/>
    <sheet name="区別" sheetId="2" r:id="rId2"/>
  </sheets>
  <definedNames>
    <definedName name="_xlnm.Print_Area" localSheetId="1">'区別'!$A$1:$I$37</definedName>
    <definedName name="_xlnm.Print_Area" localSheetId="0">'新書式'!$B$1:$K$47</definedName>
  </definedNames>
  <calcPr fullCalcOnLoad="1"/>
</workbook>
</file>

<file path=xl/sharedStrings.xml><?xml version="1.0" encoding="utf-8"?>
<sst xmlns="http://schemas.openxmlformats.org/spreadsheetml/2006/main" count="88" uniqueCount="71">
  <si>
    <t>全市</t>
  </si>
  <si>
    <t>安塚区</t>
  </si>
  <si>
    <t>人口</t>
  </si>
  <si>
    <t>大島区</t>
  </si>
  <si>
    <t>浦川原区</t>
  </si>
  <si>
    <t>牧区</t>
  </si>
  <si>
    <t>柿崎区</t>
  </si>
  <si>
    <t>大潟区</t>
  </si>
  <si>
    <t>頸城区</t>
  </si>
  <si>
    <t>吉川区</t>
  </si>
  <si>
    <t>板倉区</t>
  </si>
  <si>
    <t>中郷区</t>
  </si>
  <si>
    <t>清里区</t>
  </si>
  <si>
    <t>三和区</t>
  </si>
  <si>
    <t>名立区</t>
  </si>
  <si>
    <t>介護保険制度の認定状況等（区別）</t>
  </si>
  <si>
    <r>
      <t>2号被保険者</t>
    </r>
    <r>
      <rPr>
        <sz val="8"/>
        <rFont val="ＭＳ 明朝"/>
        <family val="1"/>
      </rPr>
      <t>（40歳～64歳）</t>
    </r>
  </si>
  <si>
    <r>
      <t>1号被保険者</t>
    </r>
    <r>
      <rPr>
        <sz val="8"/>
        <rFont val="ＭＳ 明朝"/>
        <family val="1"/>
      </rPr>
      <t>（65歳以上）</t>
    </r>
  </si>
  <si>
    <r>
      <t>高齢者人口　</t>
    </r>
    <r>
      <rPr>
        <sz val="8"/>
        <rFont val="ＭＳ 明朝"/>
        <family val="1"/>
      </rPr>
      <t>（65歳以上）</t>
    </r>
  </si>
  <si>
    <t>高齢化率</t>
  </si>
  <si>
    <t>要支援1</t>
  </si>
  <si>
    <t>要支援2</t>
  </si>
  <si>
    <t>○第１号被保険者数</t>
  </si>
  <si>
    <t>65～74歳</t>
  </si>
  <si>
    <t>75歳以上</t>
  </si>
  <si>
    <t>合計</t>
  </si>
  <si>
    <t>1号被保険者</t>
  </si>
  <si>
    <t>2号被保険者</t>
  </si>
  <si>
    <t>40～64歳</t>
  </si>
  <si>
    <t>○要支援・要介護申請状況</t>
  </si>
  <si>
    <t>認定率</t>
  </si>
  <si>
    <t>合計
(①+②)</t>
  </si>
  <si>
    <r>
      <t>　チェックリスト
　該当者　</t>
    </r>
    <r>
      <rPr>
        <sz val="8"/>
        <rFont val="ＭＳ 明朝"/>
        <family val="1"/>
      </rPr>
      <t>②</t>
    </r>
  </si>
  <si>
    <r>
      <t xml:space="preserve">   計 </t>
    </r>
    <r>
      <rPr>
        <sz val="8"/>
        <rFont val="ＭＳ 明朝"/>
        <family val="1"/>
      </rPr>
      <t>①</t>
    </r>
  </si>
  <si>
    <t>○認定状況等</t>
  </si>
  <si>
    <t>介護保険制度の認定状況</t>
  </si>
  <si>
    <t>○人口、高齢化率等</t>
  </si>
  <si>
    <t xml:space="preserve"> </t>
  </si>
  <si>
    <t>高齢者人口</t>
  </si>
  <si>
    <t>75歳以上</t>
  </si>
  <si>
    <t>人数</t>
  </si>
  <si>
    <t>要介護1</t>
  </si>
  <si>
    <t>要介護2</t>
  </si>
  <si>
    <t>要介護3</t>
  </si>
  <si>
    <t>要介護4</t>
  </si>
  <si>
    <t>要介護5</t>
  </si>
  <si>
    <t>人口比率</t>
  </si>
  <si>
    <r>
      <t>認定者数</t>
    </r>
    <r>
      <rPr>
        <sz val="9"/>
        <rFont val="ＭＳ 明朝"/>
        <family val="1"/>
      </rPr>
      <t>（チェックリストを除く）</t>
    </r>
  </si>
  <si>
    <t xml:space="preserve">  </t>
  </si>
  <si>
    <t>構成比</t>
  </si>
  <si>
    <t>※認定状況等における構成比率は端数処理の都合上、合計値が一致しないことがあります。</t>
  </si>
  <si>
    <t>住所地特例</t>
  </si>
  <si>
    <t>高田区</t>
  </si>
  <si>
    <t>新道区</t>
  </si>
  <si>
    <t>金谷区</t>
  </si>
  <si>
    <t>春日区</t>
  </si>
  <si>
    <t>津有区</t>
  </si>
  <si>
    <t>三郷区</t>
  </si>
  <si>
    <t>和田区</t>
  </si>
  <si>
    <t>高士区</t>
  </si>
  <si>
    <t>直江津区</t>
  </si>
  <si>
    <t>有田区</t>
  </si>
  <si>
    <t>八千浦区</t>
  </si>
  <si>
    <t>保倉区</t>
  </si>
  <si>
    <t>北諏訪区</t>
  </si>
  <si>
    <t>谷浜・桑取区</t>
  </si>
  <si>
    <t>諏訪区</t>
  </si>
  <si>
    <t>-</t>
  </si>
  <si>
    <t>高齢者人口に占める割合</t>
  </si>
  <si>
    <t>令和6年1月31日現在</t>
  </si>
  <si>
    <t>令和6年1月31日現在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</si>
</sst>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人&quot;"/>
    <numFmt numFmtId="177" formatCode="#,##0_);[Red]\(#,##0\)"/>
    <numFmt numFmtId="178" formatCode="#,##0_);[Red]\(#,##0\)&quot;人&quot;"/>
    <numFmt numFmtId="179" formatCode="0.0%"/>
    <numFmt numFmtId="180" formatCode="#,##0_ "/>
    <numFmt numFmtId="181" formatCode="0_ "/>
    <numFmt numFmtId="182" formatCode="#,##0&quot;人&quot;"/>
    <numFmt numFmtId="183" formatCode="#,##0;&quot;△ &quot;#,##0"/>
    <numFmt numFmtId="184" formatCode="0.000%"/>
    <numFmt numFmtId="185" formatCode="#,##0_ ;[Red]\-#,##0\ "/>
    <numFmt numFmtId="186" formatCode="0.0000000_ "/>
    <numFmt numFmtId="187" formatCode="0.000000_ "/>
    <numFmt numFmtId="188" formatCode="0.00000_ "/>
    <numFmt numFmtId="189" formatCode="0.0000_ "/>
    <numFmt numFmtId="190" formatCode="0.000_ "/>
    <numFmt numFmtId="191" formatCode="0.00_ "/>
    <numFmt numFmtId="192" formatCode="0.000_);[Red]\(0.000\)"/>
    <numFmt numFmtId="193" formatCode="0.0000_);[Red]\(0.0000\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#,##0.00_);[Red]\(#,##0.00\)"/>
    <numFmt numFmtId="199" formatCode="#,##0.000_);[Red]\(#,##0.000\)"/>
    <numFmt numFmtId="200" formatCode="0.00_);[Red]\(0.00\)"/>
    <numFmt numFmtId="201" formatCode="0.0_);[Red]\(0.0\)"/>
    <numFmt numFmtId="202" formatCode="[$-411]ggge&quot;年&quot;m&quot;月&quot;d&quot;日&quot;;@"/>
    <numFmt numFmtId="203" formatCode="0_);[Red]\(0\)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9"/>
      <name val="ＭＳ ゴシック"/>
      <family val="3"/>
    </font>
    <font>
      <b/>
      <sz val="14"/>
      <name val="ＭＳ ゴシック"/>
      <family val="3"/>
    </font>
    <font>
      <sz val="8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b/>
      <sz val="11"/>
      <color indexed="10"/>
      <name val="ＭＳ 明朝"/>
      <family val="1"/>
    </font>
    <font>
      <b/>
      <sz val="11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6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sz val="11"/>
      <color rgb="FFFF0000"/>
      <name val="ＭＳ 明朝"/>
      <family val="1"/>
    </font>
    <font>
      <sz val="11"/>
      <color rgb="FFFF0000"/>
      <name val="ＭＳ Ｐゴシック"/>
      <family val="3"/>
    </font>
    <font>
      <b/>
      <sz val="11"/>
      <color rgb="FFFF0000"/>
      <name val="ＭＳ 明朝"/>
      <family val="1"/>
    </font>
    <font>
      <b/>
      <sz val="11"/>
      <color theme="1"/>
      <name val="ＭＳ 明朝"/>
      <family val="1"/>
    </font>
    <font>
      <sz val="11"/>
      <color theme="1"/>
      <name val="ＭＳ 明朝"/>
      <family val="1"/>
    </font>
    <font>
      <sz val="10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 diagonalUp="1">
      <left style="thin"/>
      <right>
        <color indexed="63"/>
      </right>
      <top style="thin"/>
      <bottom style="thin"/>
      <diagonal style="hair"/>
    </border>
    <border diagonalUp="1">
      <left>
        <color indexed="63"/>
      </left>
      <right style="thin"/>
      <top style="thin"/>
      <bottom style="thin"/>
      <diagonal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20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7" fontId="2" fillId="0" borderId="0" xfId="0" applyNumberFormat="1" applyFont="1" applyBorder="1" applyAlignment="1">
      <alignment vertical="center"/>
    </xf>
    <xf numFmtId="179" fontId="2" fillId="0" borderId="0" xfId="0" applyNumberFormat="1" applyFont="1" applyBorder="1" applyAlignment="1">
      <alignment vertical="center"/>
    </xf>
    <xf numFmtId="180" fontId="2" fillId="0" borderId="0" xfId="0" applyNumberFormat="1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180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181" fontId="2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0" fillId="0" borderId="0" xfId="0" applyFill="1" applyAlignment="1">
      <alignment/>
    </xf>
    <xf numFmtId="0" fontId="8" fillId="0" borderId="0" xfId="0" applyFont="1" applyFill="1" applyAlignment="1">
      <alignment vertic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Fill="1" applyAlignment="1">
      <alignment vertical="center"/>
    </xf>
    <xf numFmtId="10" fontId="0" fillId="0" borderId="0" xfId="0" applyNumberFormat="1" applyFill="1" applyAlignment="1">
      <alignment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/>
    </xf>
    <xf numFmtId="10" fontId="7" fillId="0" borderId="17" xfId="0" applyNumberFormat="1" applyFont="1" applyFill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 horizontal="center" vertical="center"/>
    </xf>
    <xf numFmtId="10" fontId="7" fillId="0" borderId="18" xfId="0" applyNumberFormat="1" applyFont="1" applyFill="1" applyBorder="1" applyAlignment="1">
      <alignment horizontal="center" vertical="center" wrapText="1" shrinkToFit="1"/>
    </xf>
    <xf numFmtId="0" fontId="4" fillId="0" borderId="19" xfId="0" applyFont="1" applyBorder="1" applyAlignment="1">
      <alignment vertical="center"/>
    </xf>
    <xf numFmtId="0" fontId="53" fillId="0" borderId="0" xfId="0" applyFont="1" applyFill="1" applyAlignment="1">
      <alignment/>
    </xf>
    <xf numFmtId="10" fontId="53" fillId="0" borderId="0" xfId="0" applyNumberFormat="1" applyFont="1" applyFill="1" applyAlignment="1">
      <alignment/>
    </xf>
    <xf numFmtId="182" fontId="0" fillId="0" borderId="0" xfId="0" applyNumberFormat="1" applyFill="1" applyAlignment="1">
      <alignment/>
    </xf>
    <xf numFmtId="0" fontId="2" fillId="0" borderId="20" xfId="0" applyFont="1" applyBorder="1" applyAlignment="1">
      <alignment vertical="center" wrapText="1"/>
    </xf>
    <xf numFmtId="201" fontId="2" fillId="0" borderId="0" xfId="0" applyNumberFormat="1" applyFont="1" applyAlignment="1">
      <alignment vertical="center"/>
    </xf>
    <xf numFmtId="201" fontId="3" fillId="0" borderId="0" xfId="0" applyNumberFormat="1" applyFont="1" applyAlignment="1">
      <alignment vertical="center"/>
    </xf>
    <xf numFmtId="201" fontId="4" fillId="0" borderId="0" xfId="0" applyNumberFormat="1" applyFont="1" applyBorder="1" applyAlignment="1">
      <alignment horizontal="right" vertical="center"/>
    </xf>
    <xf numFmtId="201" fontId="2" fillId="0" borderId="0" xfId="0" applyNumberFormat="1" applyFont="1" applyAlignment="1">
      <alignment horizontal="center" vertical="center"/>
    </xf>
    <xf numFmtId="201" fontId="2" fillId="0" borderId="0" xfId="42" applyNumberFormat="1" applyFont="1" applyAlignment="1">
      <alignment horizontal="center" vertical="center"/>
    </xf>
    <xf numFmtId="201" fontId="2" fillId="0" borderId="0" xfId="42" applyNumberFormat="1" applyFont="1" applyAlignment="1">
      <alignment vertical="center"/>
    </xf>
    <xf numFmtId="201" fontId="2" fillId="0" borderId="0" xfId="0" applyNumberFormat="1" applyFont="1" applyAlignment="1">
      <alignment/>
    </xf>
    <xf numFmtId="201" fontId="2" fillId="0" borderId="0" xfId="0" applyNumberFormat="1" applyFont="1" applyFill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179" fontId="2" fillId="0" borderId="19" xfId="0" applyNumberFormat="1" applyFont="1" applyBorder="1" applyAlignment="1">
      <alignment horizontal="center" vertical="center"/>
    </xf>
    <xf numFmtId="182" fontId="2" fillId="0" borderId="19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/>
    </xf>
    <xf numFmtId="0" fontId="10" fillId="0" borderId="24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 wrapText="1"/>
    </xf>
    <xf numFmtId="182" fontId="2" fillId="0" borderId="25" xfId="0" applyNumberFormat="1" applyFont="1" applyBorder="1" applyAlignment="1">
      <alignment horizontal="right" vertical="center"/>
    </xf>
    <xf numFmtId="0" fontId="2" fillId="0" borderId="2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179" fontId="2" fillId="0" borderId="26" xfId="0" applyNumberFormat="1" applyFont="1" applyBorder="1" applyAlignment="1">
      <alignment horizontal="center" vertical="center"/>
    </xf>
    <xf numFmtId="179" fontId="2" fillId="0" borderId="27" xfId="0" applyNumberFormat="1" applyFont="1" applyBorder="1" applyAlignment="1">
      <alignment horizontal="center" vertical="center"/>
    </xf>
    <xf numFmtId="182" fontId="2" fillId="0" borderId="26" xfId="0" applyNumberFormat="1" applyFont="1" applyBorder="1" applyAlignment="1">
      <alignment horizontal="right" vertical="center"/>
    </xf>
    <xf numFmtId="179" fontId="2" fillId="0" borderId="27" xfId="0" applyNumberFormat="1" applyFont="1" applyBorder="1" applyAlignment="1">
      <alignment horizontal="right" vertical="center"/>
    </xf>
    <xf numFmtId="179" fontId="2" fillId="0" borderId="27" xfId="0" applyNumberFormat="1" applyFont="1" applyFill="1" applyBorder="1" applyAlignment="1">
      <alignment horizontal="right" vertical="center"/>
    </xf>
    <xf numFmtId="182" fontId="2" fillId="0" borderId="28" xfId="0" applyNumberFormat="1" applyFont="1" applyBorder="1" applyAlignment="1">
      <alignment horizontal="center" vertical="center"/>
    </xf>
    <xf numFmtId="182" fontId="2" fillId="0" borderId="29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179" fontId="7" fillId="0" borderId="0" xfId="0" applyNumberFormat="1" applyFont="1" applyBorder="1" applyAlignment="1">
      <alignment horizontal="center" vertical="center"/>
    </xf>
    <xf numFmtId="182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201" fontId="7" fillId="0" borderId="0" xfId="0" applyNumberFormat="1" applyFont="1" applyAlignment="1">
      <alignment vertical="center"/>
    </xf>
    <xf numFmtId="201" fontId="7" fillId="0" borderId="0" xfId="0" applyNumberFormat="1" applyFont="1" applyAlignment="1">
      <alignment horizontal="center" vertical="center"/>
    </xf>
    <xf numFmtId="201" fontId="54" fillId="0" borderId="0" xfId="0" applyNumberFormat="1" applyFont="1" applyAlignment="1">
      <alignment horizontal="left" vertical="center"/>
    </xf>
    <xf numFmtId="201" fontId="2" fillId="0" borderId="0" xfId="0" applyNumberFormat="1" applyFont="1" applyFill="1" applyBorder="1" applyAlignment="1">
      <alignment horizontal="right" vertical="center"/>
    </xf>
    <xf numFmtId="201" fontId="2" fillId="0" borderId="0" xfId="0" applyNumberFormat="1" applyFont="1" applyBorder="1" applyAlignment="1">
      <alignment vertical="center"/>
    </xf>
    <xf numFmtId="200" fontId="2" fillId="0" borderId="0" xfId="0" applyNumberFormat="1" applyFont="1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0" fontId="54" fillId="0" borderId="0" xfId="0" applyFont="1" applyFill="1" applyAlignment="1">
      <alignment vertical="center"/>
    </xf>
    <xf numFmtId="0" fontId="55" fillId="0" borderId="0" xfId="0" applyFont="1" applyFill="1" applyAlignment="1">
      <alignment/>
    </xf>
    <xf numFmtId="0" fontId="56" fillId="0" borderId="0" xfId="0" applyFont="1" applyFill="1" applyAlignment="1">
      <alignment vertical="center"/>
    </xf>
    <xf numFmtId="182" fontId="55" fillId="0" borderId="0" xfId="0" applyNumberFormat="1" applyFont="1" applyFill="1" applyAlignment="1">
      <alignment/>
    </xf>
    <xf numFmtId="182" fontId="57" fillId="0" borderId="20" xfId="0" applyNumberFormat="1" applyFont="1" applyFill="1" applyBorder="1" applyAlignment="1">
      <alignment horizontal="right" vertical="center"/>
    </xf>
    <xf numFmtId="182" fontId="57" fillId="0" borderId="10" xfId="0" applyNumberFormat="1" applyFont="1" applyFill="1" applyBorder="1" applyAlignment="1">
      <alignment horizontal="right" vertical="center"/>
    </xf>
    <xf numFmtId="10" fontId="57" fillId="0" borderId="31" xfId="0" applyNumberFormat="1" applyFont="1" applyFill="1" applyBorder="1" applyAlignment="1">
      <alignment horizontal="right" vertical="center"/>
    </xf>
    <xf numFmtId="10" fontId="57" fillId="0" borderId="20" xfId="0" applyNumberFormat="1" applyFont="1" applyFill="1" applyBorder="1" applyAlignment="1">
      <alignment horizontal="right" vertical="center"/>
    </xf>
    <xf numFmtId="182" fontId="58" fillId="0" borderId="32" xfId="48" applyNumberFormat="1" applyFont="1" applyFill="1" applyBorder="1" applyAlignment="1">
      <alignment horizontal="right" vertical="center"/>
    </xf>
    <xf numFmtId="182" fontId="58" fillId="0" borderId="33" xfId="0" applyNumberFormat="1" applyFont="1" applyFill="1" applyBorder="1" applyAlignment="1">
      <alignment horizontal="right" vertical="center"/>
    </xf>
    <xf numFmtId="10" fontId="58" fillId="0" borderId="15" xfId="0" applyNumberFormat="1" applyFont="1" applyFill="1" applyBorder="1" applyAlignment="1">
      <alignment horizontal="right" vertical="center"/>
    </xf>
    <xf numFmtId="182" fontId="58" fillId="0" borderId="16" xfId="48" applyNumberFormat="1" applyFont="1" applyFill="1" applyBorder="1" applyAlignment="1">
      <alignment horizontal="right" vertical="center"/>
    </xf>
    <xf numFmtId="182" fontId="58" fillId="0" borderId="34" xfId="0" applyNumberFormat="1" applyFont="1" applyFill="1" applyBorder="1" applyAlignment="1">
      <alignment horizontal="right" vertical="center"/>
    </xf>
    <xf numFmtId="10" fontId="58" fillId="0" borderId="16" xfId="0" applyNumberFormat="1" applyFont="1" applyFill="1" applyBorder="1" applyAlignment="1">
      <alignment horizontal="right" vertical="center"/>
    </xf>
    <xf numFmtId="0" fontId="2" fillId="0" borderId="35" xfId="0" applyFont="1" applyBorder="1" applyAlignment="1">
      <alignment horizontal="center" vertical="center"/>
    </xf>
    <xf numFmtId="182" fontId="2" fillId="0" borderId="16" xfId="0" applyNumberFormat="1" applyFont="1" applyFill="1" applyBorder="1" applyAlignment="1">
      <alignment horizontal="right" vertical="center"/>
    </xf>
    <xf numFmtId="182" fontId="2" fillId="0" borderId="36" xfId="0" applyNumberFormat="1" applyFont="1" applyFill="1" applyBorder="1" applyAlignment="1">
      <alignment horizontal="right" vertical="center"/>
    </xf>
    <xf numFmtId="182" fontId="2" fillId="33" borderId="13" xfId="0" applyNumberFormat="1" applyFont="1" applyFill="1" applyBorder="1" applyAlignment="1">
      <alignment horizontal="right" vertical="center"/>
    </xf>
    <xf numFmtId="182" fontId="2" fillId="33" borderId="37" xfId="0" applyNumberFormat="1" applyFont="1" applyFill="1" applyBorder="1" applyAlignment="1">
      <alignment horizontal="right" vertical="center"/>
    </xf>
    <xf numFmtId="182" fontId="2" fillId="0" borderId="38" xfId="0" applyNumberFormat="1" applyFont="1" applyFill="1" applyBorder="1" applyAlignment="1">
      <alignment horizontal="right" vertical="center"/>
    </xf>
    <xf numFmtId="182" fontId="2" fillId="33" borderId="16" xfId="0" applyNumberFormat="1" applyFont="1" applyFill="1" applyBorder="1" applyAlignment="1">
      <alignment horizontal="right" vertical="center"/>
    </xf>
    <xf numFmtId="182" fontId="2" fillId="33" borderId="36" xfId="0" applyNumberFormat="1" applyFont="1" applyFill="1" applyBorder="1" applyAlignment="1">
      <alignment horizontal="right" vertical="center"/>
    </xf>
    <xf numFmtId="182" fontId="2" fillId="0" borderId="15" xfId="0" applyNumberFormat="1" applyFont="1" applyFill="1" applyBorder="1" applyAlignment="1">
      <alignment horizontal="right" vertical="center"/>
    </xf>
    <xf numFmtId="10" fontId="2" fillId="0" borderId="39" xfId="0" applyNumberFormat="1" applyFont="1" applyFill="1" applyBorder="1" applyAlignment="1">
      <alignment horizontal="right" vertical="center"/>
    </xf>
    <xf numFmtId="10" fontId="2" fillId="33" borderId="40" xfId="0" applyNumberFormat="1" applyFont="1" applyFill="1" applyBorder="1" applyAlignment="1">
      <alignment horizontal="right" vertical="center"/>
    </xf>
    <xf numFmtId="182" fontId="2" fillId="0" borderId="41" xfId="0" applyNumberFormat="1" applyFont="1" applyBorder="1" applyAlignment="1">
      <alignment vertical="center"/>
    </xf>
    <xf numFmtId="179" fontId="2" fillId="0" borderId="42" xfId="0" applyNumberFormat="1" applyFont="1" applyBorder="1" applyAlignment="1">
      <alignment horizontal="right" vertical="center"/>
    </xf>
    <xf numFmtId="179" fontId="2" fillId="0" borderId="39" xfId="0" applyNumberFormat="1" applyFont="1" applyFill="1" applyBorder="1" applyAlignment="1">
      <alignment horizontal="right" vertical="center"/>
    </xf>
    <xf numFmtId="182" fontId="2" fillId="0" borderId="43" xfId="0" applyNumberFormat="1" applyFont="1" applyBorder="1" applyAlignment="1">
      <alignment vertical="center"/>
    </xf>
    <xf numFmtId="179" fontId="2" fillId="0" borderId="44" xfId="0" applyNumberFormat="1" applyFont="1" applyFill="1" applyBorder="1" applyAlignment="1">
      <alignment horizontal="right" vertical="center"/>
    </xf>
    <xf numFmtId="182" fontId="2" fillId="0" borderId="41" xfId="0" applyNumberFormat="1" applyFont="1" applyBorder="1" applyAlignment="1">
      <alignment horizontal="right" vertical="center"/>
    </xf>
    <xf numFmtId="179" fontId="2" fillId="0" borderId="45" xfId="0" applyNumberFormat="1" applyFont="1" applyFill="1" applyBorder="1" applyAlignment="1">
      <alignment horizontal="right" vertical="center"/>
    </xf>
    <xf numFmtId="182" fontId="2" fillId="0" borderId="46" xfId="0" applyNumberFormat="1" applyFont="1" applyBorder="1" applyAlignment="1">
      <alignment vertical="center"/>
    </xf>
    <xf numFmtId="179" fontId="2" fillId="0" borderId="47" xfId="0" applyNumberFormat="1" applyFont="1" applyBorder="1" applyAlignment="1">
      <alignment horizontal="right" vertical="center"/>
    </xf>
    <xf numFmtId="179" fontId="2" fillId="0" borderId="40" xfId="0" applyNumberFormat="1" applyFont="1" applyFill="1" applyBorder="1" applyAlignment="1">
      <alignment horizontal="right" vertical="center"/>
    </xf>
    <xf numFmtId="182" fontId="2" fillId="0" borderId="48" xfId="0" applyNumberFormat="1" applyFont="1" applyBorder="1" applyAlignment="1">
      <alignment vertical="center"/>
    </xf>
    <xf numFmtId="182" fontId="2" fillId="0" borderId="49" xfId="0" applyNumberFormat="1" applyFont="1" applyBorder="1" applyAlignment="1">
      <alignment horizontal="right" vertical="center"/>
    </xf>
    <xf numFmtId="179" fontId="2" fillId="0" borderId="18" xfId="0" applyNumberFormat="1" applyFont="1" applyFill="1" applyBorder="1" applyAlignment="1">
      <alignment horizontal="right" vertical="center"/>
    </xf>
    <xf numFmtId="182" fontId="2" fillId="0" borderId="49" xfId="0" applyNumberFormat="1" applyFont="1" applyBorder="1" applyAlignment="1">
      <alignment vertical="center"/>
    </xf>
    <xf numFmtId="182" fontId="2" fillId="0" borderId="50" xfId="0" applyNumberFormat="1" applyFont="1" applyBorder="1" applyAlignment="1">
      <alignment vertical="center"/>
    </xf>
    <xf numFmtId="182" fontId="2" fillId="0" borderId="21" xfId="0" applyNumberFormat="1" applyFont="1" applyBorder="1" applyAlignment="1">
      <alignment vertical="center"/>
    </xf>
    <xf numFmtId="182" fontId="2" fillId="0" borderId="23" xfId="0" applyNumberFormat="1" applyFont="1" applyBorder="1" applyAlignment="1">
      <alignment vertical="center"/>
    </xf>
    <xf numFmtId="182" fontId="2" fillId="0" borderId="10" xfId="0" applyNumberFormat="1" applyFont="1" applyBorder="1" applyAlignment="1">
      <alignment vertical="center"/>
    </xf>
    <xf numFmtId="179" fontId="2" fillId="0" borderId="31" xfId="0" applyNumberFormat="1" applyFont="1" applyBorder="1" applyAlignment="1">
      <alignment horizontal="right" vertical="center"/>
    </xf>
    <xf numFmtId="182" fontId="2" fillId="0" borderId="51" xfId="0" applyNumberFormat="1" applyFont="1" applyBorder="1" applyAlignment="1">
      <alignment vertical="center"/>
    </xf>
    <xf numFmtId="179" fontId="2" fillId="0" borderId="45" xfId="0" applyNumberFormat="1" applyFont="1" applyBorder="1" applyAlignment="1">
      <alignment vertical="center"/>
    </xf>
    <xf numFmtId="182" fontId="59" fillId="0" borderId="51" xfId="0" applyNumberFormat="1" applyFont="1" applyBorder="1" applyAlignment="1">
      <alignment vertical="center"/>
    </xf>
    <xf numFmtId="182" fontId="59" fillId="0" borderId="30" xfId="0" applyNumberFormat="1" applyFont="1" applyBorder="1" applyAlignment="1">
      <alignment vertical="center"/>
    </xf>
    <xf numFmtId="182" fontId="59" fillId="0" borderId="52" xfId="0" applyNumberFormat="1" applyFont="1" applyBorder="1" applyAlignment="1">
      <alignment vertical="center"/>
    </xf>
    <xf numFmtId="10" fontId="56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/>
    </xf>
    <xf numFmtId="202" fontId="9" fillId="0" borderId="0" xfId="0" applyNumberFormat="1" applyFont="1" applyFill="1" applyAlignment="1">
      <alignment horizontal="right"/>
    </xf>
    <xf numFmtId="0" fontId="2" fillId="0" borderId="38" xfId="0" applyFont="1" applyFill="1" applyBorder="1" applyAlignment="1">
      <alignment vertical="center" shrinkToFit="1"/>
    </xf>
    <xf numFmtId="0" fontId="2" fillId="0" borderId="13" xfId="0" applyFont="1" applyFill="1" applyBorder="1" applyAlignment="1">
      <alignment vertical="center" shrinkToFit="1"/>
    </xf>
    <xf numFmtId="0" fontId="2" fillId="0" borderId="37" xfId="0" applyFont="1" applyFill="1" applyBorder="1" applyAlignment="1">
      <alignment vertical="center" shrinkToFit="1"/>
    </xf>
    <xf numFmtId="182" fontId="58" fillId="0" borderId="36" xfId="48" applyNumberFormat="1" applyFont="1" applyFill="1" applyBorder="1" applyAlignment="1">
      <alignment horizontal="center" vertical="center"/>
    </xf>
    <xf numFmtId="182" fontId="58" fillId="0" borderId="53" xfId="0" applyNumberFormat="1" applyFont="1" applyFill="1" applyBorder="1" applyAlignment="1">
      <alignment horizontal="center" vertical="center"/>
    </xf>
    <xf numFmtId="10" fontId="58" fillId="0" borderId="36" xfId="0" applyNumberFormat="1" applyFont="1" applyFill="1" applyBorder="1" applyAlignment="1">
      <alignment horizontal="center" vertical="center"/>
    </xf>
    <xf numFmtId="10" fontId="2" fillId="33" borderId="35" xfId="0" applyNumberFormat="1" applyFont="1" applyFill="1" applyBorder="1" applyAlignment="1">
      <alignment horizontal="center" vertical="center"/>
    </xf>
    <xf numFmtId="10" fontId="2" fillId="0" borderId="54" xfId="0" applyNumberFormat="1" applyFont="1" applyBorder="1" applyAlignment="1">
      <alignment vertical="center"/>
    </xf>
    <xf numFmtId="182" fontId="56" fillId="0" borderId="0" xfId="0" applyNumberFormat="1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202" fontId="9" fillId="0" borderId="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right" vertical="center"/>
    </xf>
    <xf numFmtId="0" fontId="2" fillId="0" borderId="41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182" fontId="2" fillId="0" borderId="20" xfId="0" applyNumberFormat="1" applyFont="1" applyBorder="1" applyAlignment="1">
      <alignment horizontal="center" vertical="center"/>
    </xf>
    <xf numFmtId="182" fontId="2" fillId="0" borderId="10" xfId="0" applyNumberFormat="1" applyFont="1" applyBorder="1" applyAlignment="1">
      <alignment horizontal="center" vertical="center"/>
    </xf>
    <xf numFmtId="182" fontId="2" fillId="0" borderId="25" xfId="0" applyNumberFormat="1" applyFont="1" applyBorder="1" applyAlignment="1">
      <alignment horizontal="center" vertical="center"/>
    </xf>
    <xf numFmtId="182" fontId="2" fillId="0" borderId="54" xfId="0" applyNumberFormat="1" applyFont="1" applyBorder="1" applyAlignment="1">
      <alignment horizontal="center" vertical="center"/>
    </xf>
    <xf numFmtId="182" fontId="2" fillId="0" borderId="58" xfId="0" applyNumberFormat="1" applyFont="1" applyFill="1" applyBorder="1" applyAlignment="1">
      <alignment horizontal="center" vertical="center"/>
    </xf>
    <xf numFmtId="182" fontId="2" fillId="0" borderId="26" xfId="0" applyNumberFormat="1" applyFont="1" applyFill="1" applyBorder="1" applyAlignment="1">
      <alignment horizontal="center" vertical="center"/>
    </xf>
    <xf numFmtId="182" fontId="2" fillId="0" borderId="59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54" fillId="0" borderId="61" xfId="0" applyFont="1" applyBorder="1" applyAlignment="1">
      <alignment horizontal="center" vertical="center"/>
    </xf>
    <xf numFmtId="0" fontId="54" fillId="0" borderId="6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9" fontId="2" fillId="0" borderId="20" xfId="0" applyNumberFormat="1" applyFont="1" applyBorder="1" applyAlignment="1">
      <alignment horizontal="center" vertical="center"/>
    </xf>
    <xf numFmtId="179" fontId="2" fillId="0" borderId="10" xfId="0" applyNumberFormat="1" applyFont="1" applyBorder="1" applyAlignment="1">
      <alignment horizontal="center" vertical="center"/>
    </xf>
    <xf numFmtId="179" fontId="2" fillId="0" borderId="25" xfId="0" applyNumberFormat="1" applyFont="1" applyBorder="1" applyAlignment="1">
      <alignment horizontal="center" vertical="center"/>
    </xf>
    <xf numFmtId="179" fontId="58" fillId="0" borderId="20" xfId="0" applyNumberFormat="1" applyFont="1" applyBorder="1" applyAlignment="1">
      <alignment horizontal="center" vertical="center"/>
    </xf>
    <xf numFmtId="179" fontId="58" fillId="0" borderId="10" xfId="0" applyNumberFormat="1" applyFont="1" applyBorder="1" applyAlignment="1">
      <alignment horizontal="center" vertical="center"/>
    </xf>
    <xf numFmtId="182" fontId="2" fillId="0" borderId="54" xfId="0" applyNumberFormat="1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182" fontId="2" fillId="0" borderId="51" xfId="0" applyNumberFormat="1" applyFont="1" applyBorder="1" applyAlignment="1">
      <alignment horizontal="center" vertical="center"/>
    </xf>
    <xf numFmtId="182" fontId="2" fillId="0" borderId="30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30" xfId="0" applyFont="1" applyFill="1" applyBorder="1" applyAlignment="1">
      <alignment vertical="center" shrinkToFit="1"/>
    </xf>
    <xf numFmtId="0" fontId="0" fillId="0" borderId="30" xfId="0" applyBorder="1" applyAlignment="1">
      <alignment shrinkToFit="1"/>
    </xf>
    <xf numFmtId="0" fontId="8" fillId="0" borderId="51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 wrapText="1" shrinkToFit="1"/>
    </xf>
    <xf numFmtId="0" fontId="7" fillId="0" borderId="12" xfId="0" applyFont="1" applyFill="1" applyBorder="1" applyAlignment="1">
      <alignment horizontal="center" vertical="center" wrapText="1" shrinkToFi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6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10" fontId="2" fillId="0" borderId="24" xfId="0" applyNumberFormat="1" applyFont="1" applyFill="1" applyBorder="1" applyAlignment="1">
      <alignment horizontal="center" vertical="center"/>
    </xf>
    <xf numFmtId="10" fontId="2" fillId="0" borderId="67" xfId="0" applyNumberFormat="1" applyFont="1" applyFill="1" applyBorder="1" applyAlignment="1">
      <alignment horizontal="center" vertical="center"/>
    </xf>
    <xf numFmtId="10" fontId="2" fillId="0" borderId="63" xfId="0" applyNumberFormat="1" applyFont="1" applyFill="1" applyBorder="1" applyAlignment="1">
      <alignment horizontal="center" vertical="center"/>
    </xf>
    <xf numFmtId="202" fontId="9" fillId="0" borderId="0" xfId="0" applyNumberFormat="1" applyFont="1" applyFill="1" applyAlignment="1">
      <alignment horizontal="right"/>
    </xf>
    <xf numFmtId="0" fontId="2" fillId="0" borderId="51" xfId="0" applyFont="1" applyFill="1" applyBorder="1" applyAlignment="1">
      <alignment horizontal="center" vertical="center" shrinkToFit="1"/>
    </xf>
    <xf numFmtId="0" fontId="2" fillId="0" borderId="30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33</xdr:row>
      <xdr:rowOff>47625</xdr:rowOff>
    </xdr:from>
    <xdr:to>
      <xdr:col>10</xdr:col>
      <xdr:colOff>609600</xdr:colOff>
      <xdr:row>46</xdr:row>
      <xdr:rowOff>190500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7096125"/>
          <a:ext cx="6324600" cy="3371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209550</xdr:colOff>
      <xdr:row>37</xdr:row>
      <xdr:rowOff>85725</xdr:rowOff>
    </xdr:from>
    <xdr:to>
      <xdr:col>2</xdr:col>
      <xdr:colOff>590550</xdr:colOff>
      <xdr:row>37</xdr:row>
      <xdr:rowOff>228600</xdr:rowOff>
    </xdr:to>
    <xdr:sp fLocksText="0">
      <xdr:nvSpPr>
        <xdr:cNvPr id="2" name="Text Box 18"/>
        <xdr:cNvSpPr txBox="1">
          <a:spLocks noChangeArrowheads="1"/>
        </xdr:cNvSpPr>
      </xdr:nvSpPr>
      <xdr:spPr>
        <a:xfrm>
          <a:off x="723900" y="8124825"/>
          <a:ext cx="3810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495300</xdr:colOff>
      <xdr:row>37</xdr:row>
      <xdr:rowOff>190500</xdr:rowOff>
    </xdr:from>
    <xdr:to>
      <xdr:col>3</xdr:col>
      <xdr:colOff>209550</xdr:colOff>
      <xdr:row>38</xdr:row>
      <xdr:rowOff>114300</xdr:rowOff>
    </xdr:to>
    <xdr:sp fLocksText="0">
      <xdr:nvSpPr>
        <xdr:cNvPr id="3" name="Text Box 19"/>
        <xdr:cNvSpPr txBox="1">
          <a:spLocks noChangeArrowheads="1"/>
        </xdr:cNvSpPr>
      </xdr:nvSpPr>
      <xdr:spPr>
        <a:xfrm>
          <a:off x="1009650" y="8229600"/>
          <a:ext cx="466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142875</xdr:colOff>
      <xdr:row>37</xdr:row>
      <xdr:rowOff>228600</xdr:rowOff>
    </xdr:from>
    <xdr:to>
      <xdr:col>3</xdr:col>
      <xdr:colOff>542925</xdr:colOff>
      <xdr:row>38</xdr:row>
      <xdr:rowOff>133350</xdr:rowOff>
    </xdr:to>
    <xdr:sp fLocksText="0">
      <xdr:nvSpPr>
        <xdr:cNvPr id="4" name="Text Box 20"/>
        <xdr:cNvSpPr txBox="1">
          <a:spLocks noChangeArrowheads="1"/>
        </xdr:cNvSpPr>
      </xdr:nvSpPr>
      <xdr:spPr>
        <a:xfrm>
          <a:off x="1409700" y="8267700"/>
          <a:ext cx="4000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381000</xdr:colOff>
      <xdr:row>38</xdr:row>
      <xdr:rowOff>219075</xdr:rowOff>
    </xdr:from>
    <xdr:to>
      <xdr:col>5</xdr:col>
      <xdr:colOff>76200</xdr:colOff>
      <xdr:row>39</xdr:row>
      <xdr:rowOff>133350</xdr:rowOff>
    </xdr:to>
    <xdr:sp fLocksText="0">
      <xdr:nvSpPr>
        <xdr:cNvPr id="5" name="Text Box 23"/>
        <xdr:cNvSpPr txBox="1">
          <a:spLocks noChangeArrowheads="1"/>
        </xdr:cNvSpPr>
      </xdr:nvSpPr>
      <xdr:spPr>
        <a:xfrm>
          <a:off x="2343150" y="8505825"/>
          <a:ext cx="390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333375</xdr:colOff>
      <xdr:row>38</xdr:row>
      <xdr:rowOff>38100</xdr:rowOff>
    </xdr:from>
    <xdr:to>
      <xdr:col>5</xdr:col>
      <xdr:colOff>676275</xdr:colOff>
      <xdr:row>38</xdr:row>
      <xdr:rowOff>180975</xdr:rowOff>
    </xdr:to>
    <xdr:sp fLocksText="0">
      <xdr:nvSpPr>
        <xdr:cNvPr id="6" name="Text Box 25"/>
        <xdr:cNvSpPr txBox="1">
          <a:spLocks noChangeArrowheads="1"/>
        </xdr:cNvSpPr>
      </xdr:nvSpPr>
      <xdr:spPr>
        <a:xfrm>
          <a:off x="2990850" y="8324850"/>
          <a:ext cx="3429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8</xdr:col>
      <xdr:colOff>552450</xdr:colOff>
      <xdr:row>38</xdr:row>
      <xdr:rowOff>123825</xdr:rowOff>
    </xdr:from>
    <xdr:ext cx="361950" cy="219075"/>
    <xdr:sp fLocksText="0">
      <xdr:nvSpPr>
        <xdr:cNvPr id="7" name="Text Box 46"/>
        <xdr:cNvSpPr txBox="1">
          <a:spLocks noChangeArrowheads="1"/>
        </xdr:cNvSpPr>
      </xdr:nvSpPr>
      <xdr:spPr>
        <a:xfrm>
          <a:off x="5295900" y="8410575"/>
          <a:ext cx="3619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85725</xdr:colOff>
      <xdr:row>34</xdr:row>
      <xdr:rowOff>47625</xdr:rowOff>
    </xdr:from>
    <xdr:ext cx="114300" cy="304800"/>
    <xdr:sp fLocksText="0">
      <xdr:nvSpPr>
        <xdr:cNvPr id="8" name="Text Box 64"/>
        <xdr:cNvSpPr txBox="1">
          <a:spLocks noChangeArrowheads="1"/>
        </xdr:cNvSpPr>
      </xdr:nvSpPr>
      <xdr:spPr>
        <a:xfrm>
          <a:off x="400050" y="7343775"/>
          <a:ext cx="1143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34</xdr:col>
      <xdr:colOff>142875</xdr:colOff>
      <xdr:row>43</xdr:row>
      <xdr:rowOff>123825</xdr:rowOff>
    </xdr:from>
    <xdr:to>
      <xdr:col>42</xdr:col>
      <xdr:colOff>381000</xdr:colOff>
      <xdr:row>45</xdr:row>
      <xdr:rowOff>57150</xdr:rowOff>
    </xdr:to>
    <xdr:sp>
      <xdr:nvSpPr>
        <xdr:cNvPr id="9" name="Text Box 270"/>
        <xdr:cNvSpPr txBox="1">
          <a:spLocks noChangeArrowheads="1"/>
        </xdr:cNvSpPr>
      </xdr:nvSpPr>
      <xdr:spPr>
        <a:xfrm>
          <a:off x="23155275" y="9658350"/>
          <a:ext cx="57245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</a:t>
          </a:r>
        </a:p>
      </xdr:txBody>
    </xdr:sp>
    <xdr:clientData/>
  </xdr:twoCellAnchor>
  <xdr:oneCellAnchor>
    <xdr:from>
      <xdr:col>9</xdr:col>
      <xdr:colOff>371475</xdr:colOff>
      <xdr:row>45</xdr:row>
      <xdr:rowOff>228600</xdr:rowOff>
    </xdr:from>
    <xdr:ext cx="76200" cy="266700"/>
    <xdr:sp fLocksText="0">
      <xdr:nvSpPr>
        <xdr:cNvPr id="10" name="Text Box 392"/>
        <xdr:cNvSpPr txBox="1">
          <a:spLocks noChangeArrowheads="1"/>
        </xdr:cNvSpPr>
      </xdr:nvSpPr>
      <xdr:spPr>
        <a:xfrm>
          <a:off x="5810250" y="102584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9525</xdr:colOff>
      <xdr:row>48</xdr:row>
      <xdr:rowOff>133350</xdr:rowOff>
    </xdr:from>
    <xdr:ext cx="952500" cy="409575"/>
    <xdr:sp fLocksText="0">
      <xdr:nvSpPr>
        <xdr:cNvPr id="11" name="Text Box 409"/>
        <xdr:cNvSpPr txBox="1">
          <a:spLocks noChangeArrowheads="1"/>
        </xdr:cNvSpPr>
      </xdr:nvSpPr>
      <xdr:spPr>
        <a:xfrm>
          <a:off x="523875" y="10848975"/>
          <a:ext cx="9525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</xdr:col>
      <xdr:colOff>257175</xdr:colOff>
      <xdr:row>33</xdr:row>
      <xdr:rowOff>85725</xdr:rowOff>
    </xdr:from>
    <xdr:to>
      <xdr:col>2</xdr:col>
      <xdr:colOff>476250</xdr:colOff>
      <xdr:row>33</xdr:row>
      <xdr:rowOff>219075</xdr:rowOff>
    </xdr:to>
    <xdr:sp>
      <xdr:nvSpPr>
        <xdr:cNvPr id="12" name="Text Box 422"/>
        <xdr:cNvSpPr txBox="1">
          <a:spLocks noChangeArrowheads="1"/>
        </xdr:cNvSpPr>
      </xdr:nvSpPr>
      <xdr:spPr>
        <a:xfrm>
          <a:off x="771525" y="7134225"/>
          <a:ext cx="2190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4</xdr:col>
      <xdr:colOff>219075</xdr:colOff>
      <xdr:row>45</xdr:row>
      <xdr:rowOff>57150</xdr:rowOff>
    </xdr:from>
    <xdr:to>
      <xdr:col>5</xdr:col>
      <xdr:colOff>47625</xdr:colOff>
      <xdr:row>45</xdr:row>
      <xdr:rowOff>209550</xdr:rowOff>
    </xdr:to>
    <xdr:sp>
      <xdr:nvSpPr>
        <xdr:cNvPr id="13" name="Text Box 422"/>
        <xdr:cNvSpPr txBox="1">
          <a:spLocks noChangeArrowheads="1"/>
        </xdr:cNvSpPr>
      </xdr:nvSpPr>
      <xdr:spPr>
        <a:xfrm>
          <a:off x="2181225" y="10086975"/>
          <a:ext cx="5238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R5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66"/>
  </sheetPr>
  <dimension ref="B2:T47"/>
  <sheetViews>
    <sheetView tabSelected="1" view="pageBreakPreview" zoomScaleSheetLayoutView="100" workbookViewId="0" topLeftCell="A1">
      <selection activeCell="B2" sqref="B2:K2"/>
    </sheetView>
  </sheetViews>
  <sheetFormatPr defaultColWidth="9.00390625" defaultRowHeight="13.5"/>
  <cols>
    <col min="1" max="1" width="4.125" style="14" customWidth="1"/>
    <col min="2" max="2" width="2.625" style="14" customWidth="1"/>
    <col min="3" max="3" width="9.875" style="14" customWidth="1"/>
    <col min="4" max="11" width="9.125" style="14" customWidth="1"/>
    <col min="12" max="12" width="9.00390625" style="41" customWidth="1"/>
    <col min="13" max="13" width="10.25390625" style="41" customWidth="1"/>
    <col min="14" max="16" width="9.50390625" style="41" bestFit="1" customWidth="1"/>
    <col min="17" max="17" width="9.00390625" style="41" customWidth="1"/>
    <col min="18" max="18" width="11.625" style="41" bestFit="1" customWidth="1"/>
    <col min="19" max="16384" width="9.00390625" style="14" customWidth="1"/>
  </cols>
  <sheetData>
    <row r="1" ht="4.5" customHeight="1"/>
    <row r="2" spans="2:18" s="1" customFormat="1" ht="19.5" customHeight="1">
      <c r="B2" s="136" t="s">
        <v>35</v>
      </c>
      <c r="C2" s="136"/>
      <c r="D2" s="136"/>
      <c r="E2" s="136"/>
      <c r="F2" s="136"/>
      <c r="G2" s="136"/>
      <c r="H2" s="136"/>
      <c r="I2" s="136"/>
      <c r="J2" s="136"/>
      <c r="K2" s="136"/>
      <c r="L2" s="35"/>
      <c r="M2" s="35"/>
      <c r="N2" s="35"/>
      <c r="O2" s="35"/>
      <c r="P2" s="35"/>
      <c r="Q2" s="35"/>
      <c r="R2" s="35"/>
    </row>
    <row r="3" spans="2:18" s="1" customFormat="1" ht="15" customHeight="1">
      <c r="B3" s="137" t="s">
        <v>69</v>
      </c>
      <c r="C3" s="137"/>
      <c r="D3" s="137"/>
      <c r="E3" s="137"/>
      <c r="F3" s="137"/>
      <c r="G3" s="137"/>
      <c r="H3" s="137"/>
      <c r="I3" s="137"/>
      <c r="J3" s="137"/>
      <c r="K3" s="137"/>
      <c r="L3" s="35"/>
      <c r="M3" s="35"/>
      <c r="N3" s="35"/>
      <c r="O3" s="35"/>
      <c r="P3" s="35"/>
      <c r="Q3" s="35"/>
      <c r="R3" s="35"/>
    </row>
    <row r="4" spans="2:18" s="15" customFormat="1" ht="15" customHeight="1">
      <c r="B4" s="15" t="s">
        <v>36</v>
      </c>
      <c r="G4" s="30"/>
      <c r="H4" s="30"/>
      <c r="I4" s="139" t="s">
        <v>37</v>
      </c>
      <c r="J4" s="139"/>
      <c r="K4" s="139"/>
      <c r="L4" s="36"/>
      <c r="M4" s="36"/>
      <c r="N4" s="36"/>
      <c r="O4" s="36"/>
      <c r="P4" s="36"/>
      <c r="Q4" s="36"/>
      <c r="R4" s="36"/>
    </row>
    <row r="5" spans="3:18" s="1" customFormat="1" ht="19.5" customHeight="1">
      <c r="C5" s="140" t="s">
        <v>2</v>
      </c>
      <c r="D5" s="141"/>
      <c r="E5" s="144" t="s">
        <v>38</v>
      </c>
      <c r="F5" s="145"/>
      <c r="G5" s="145"/>
      <c r="H5" s="145"/>
      <c r="I5" s="145"/>
      <c r="J5" s="73"/>
      <c r="K5" s="177" t="s">
        <v>19</v>
      </c>
      <c r="L5" s="35"/>
      <c r="M5" s="35"/>
      <c r="N5" s="35" t="s">
        <v>37</v>
      </c>
      <c r="O5" s="35"/>
      <c r="P5" s="35"/>
      <c r="Q5" s="35"/>
      <c r="R5" s="35"/>
    </row>
    <row r="6" spans="3:18" s="1" customFormat="1" ht="19.5" customHeight="1">
      <c r="C6" s="142"/>
      <c r="D6" s="143"/>
      <c r="E6" s="142" t="s">
        <v>23</v>
      </c>
      <c r="F6" s="149"/>
      <c r="G6" s="149" t="s">
        <v>39</v>
      </c>
      <c r="H6" s="149"/>
      <c r="I6" s="150" t="s">
        <v>25</v>
      </c>
      <c r="J6" s="151"/>
      <c r="K6" s="178"/>
      <c r="L6" s="35"/>
      <c r="M6" s="35"/>
      <c r="N6" s="35"/>
      <c r="O6" s="35"/>
      <c r="P6" s="35"/>
      <c r="Q6" s="35"/>
      <c r="R6" s="35"/>
    </row>
    <row r="7" spans="3:18" s="1" customFormat="1" ht="19.5" customHeight="1">
      <c r="C7" s="156">
        <v>182609</v>
      </c>
      <c r="D7" s="157"/>
      <c r="E7" s="156">
        <v>27664</v>
      </c>
      <c r="F7" s="157"/>
      <c r="G7" s="158">
        <v>33920</v>
      </c>
      <c r="H7" s="158"/>
      <c r="I7" s="157">
        <f>E7+G7</f>
        <v>61584</v>
      </c>
      <c r="J7" s="176"/>
      <c r="K7" s="134">
        <f>I7/C7</f>
        <v>0.3372451522104606</v>
      </c>
      <c r="L7" s="35"/>
      <c r="M7" s="35"/>
      <c r="N7" s="35"/>
      <c r="O7" s="35"/>
      <c r="P7" s="35"/>
      <c r="Q7" s="35"/>
      <c r="R7" s="35"/>
    </row>
    <row r="8" spans="12:18" s="1" customFormat="1" ht="9.75" customHeight="1">
      <c r="L8" s="35"/>
      <c r="M8" s="35"/>
      <c r="N8" s="35"/>
      <c r="O8" s="35"/>
      <c r="P8" s="35"/>
      <c r="Q8" s="35"/>
      <c r="R8" s="35"/>
    </row>
    <row r="9" spans="2:18" s="1" customFormat="1" ht="15" customHeight="1">
      <c r="B9" s="15" t="s">
        <v>22</v>
      </c>
      <c r="C9" s="15"/>
      <c r="D9" s="15"/>
      <c r="I9" s="139" t="str">
        <f>I4</f>
        <v> </v>
      </c>
      <c r="J9" s="139"/>
      <c r="K9" s="139"/>
      <c r="L9" s="35"/>
      <c r="M9" s="35"/>
      <c r="N9" s="35"/>
      <c r="O9" s="35"/>
      <c r="P9" s="35"/>
      <c r="Q9" s="35"/>
      <c r="R9" s="35"/>
    </row>
    <row r="10" spans="3:18" s="1" customFormat="1" ht="19.5" customHeight="1">
      <c r="C10" s="138" t="s">
        <v>23</v>
      </c>
      <c r="D10" s="138"/>
      <c r="E10" s="138"/>
      <c r="F10" s="138" t="s">
        <v>24</v>
      </c>
      <c r="G10" s="138"/>
      <c r="H10" s="138"/>
      <c r="I10" s="146" t="s">
        <v>25</v>
      </c>
      <c r="J10" s="147"/>
      <c r="K10" s="148"/>
      <c r="L10" s="35"/>
      <c r="M10" s="35"/>
      <c r="N10" s="35"/>
      <c r="O10" s="35"/>
      <c r="P10" s="35"/>
      <c r="Q10" s="35"/>
      <c r="R10" s="35"/>
    </row>
    <row r="11" spans="3:18" s="1" customFormat="1" ht="19.5" customHeight="1">
      <c r="C11" s="152">
        <v>27558</v>
      </c>
      <c r="D11" s="152"/>
      <c r="E11" s="152"/>
      <c r="F11" s="152">
        <v>33885</v>
      </c>
      <c r="G11" s="152"/>
      <c r="H11" s="152"/>
      <c r="I11" s="153">
        <f>SUM(C11:H11)</f>
        <v>61443</v>
      </c>
      <c r="J11" s="154"/>
      <c r="K11" s="155"/>
      <c r="L11" s="35"/>
      <c r="M11" s="35"/>
      <c r="N11" s="35"/>
      <c r="O11" s="35"/>
      <c r="P11" s="35"/>
      <c r="Q11" s="35"/>
      <c r="R11" s="35"/>
    </row>
    <row r="12" spans="12:18" s="1" customFormat="1" ht="9.75" customHeight="1">
      <c r="L12" s="35"/>
      <c r="M12" s="35"/>
      <c r="N12" s="35"/>
      <c r="O12" s="35"/>
      <c r="P12" s="35"/>
      <c r="Q12" s="35"/>
      <c r="R12" s="35"/>
    </row>
    <row r="13" spans="2:18" s="15" customFormat="1" ht="15" customHeight="1">
      <c r="B13" s="159" t="s">
        <v>34</v>
      </c>
      <c r="C13" s="159"/>
      <c r="D13" s="159"/>
      <c r="E13" s="159"/>
      <c r="I13" s="139" t="str">
        <f>I4</f>
        <v> </v>
      </c>
      <c r="J13" s="139"/>
      <c r="K13" s="139"/>
      <c r="L13" s="37"/>
      <c r="M13" s="37"/>
      <c r="N13" s="70"/>
      <c r="O13" s="37"/>
      <c r="P13" s="36"/>
      <c r="Q13" s="36"/>
      <c r="R13" s="36"/>
    </row>
    <row r="14" spans="3:18" s="2" customFormat="1" ht="19.5" customHeight="1">
      <c r="C14" s="144"/>
      <c r="D14" s="140" t="s">
        <v>26</v>
      </c>
      <c r="E14" s="161"/>
      <c r="F14" s="161"/>
      <c r="G14" s="162"/>
      <c r="H14" s="163" t="s">
        <v>27</v>
      </c>
      <c r="I14" s="141"/>
      <c r="J14" s="144" t="s">
        <v>25</v>
      </c>
      <c r="K14" s="181"/>
      <c r="L14" s="38"/>
      <c r="M14" s="38"/>
      <c r="N14" s="70"/>
      <c r="O14" s="38"/>
      <c r="P14" s="38"/>
      <c r="Q14" s="38"/>
      <c r="R14" s="38"/>
    </row>
    <row r="15" spans="3:18" s="2" customFormat="1" ht="19.5" customHeight="1">
      <c r="C15" s="160"/>
      <c r="D15" s="164" t="s">
        <v>23</v>
      </c>
      <c r="E15" s="165"/>
      <c r="F15" s="164" t="s">
        <v>39</v>
      </c>
      <c r="G15" s="166"/>
      <c r="H15" s="167" t="s">
        <v>28</v>
      </c>
      <c r="I15" s="165"/>
      <c r="J15" s="182"/>
      <c r="K15" s="183"/>
      <c r="L15" s="38"/>
      <c r="M15" s="38"/>
      <c r="N15" s="70"/>
      <c r="O15" s="38"/>
      <c r="P15" s="38"/>
      <c r="Q15" s="38"/>
      <c r="R15" s="38"/>
    </row>
    <row r="16" spans="3:18" s="2" customFormat="1" ht="19.5" customHeight="1">
      <c r="C16" s="160"/>
      <c r="D16" s="43" t="s">
        <v>40</v>
      </c>
      <c r="E16" s="88" t="s">
        <v>49</v>
      </c>
      <c r="F16" s="43" t="s">
        <v>40</v>
      </c>
      <c r="G16" s="88" t="s">
        <v>49</v>
      </c>
      <c r="H16" s="46" t="s">
        <v>40</v>
      </c>
      <c r="I16" s="44" t="s">
        <v>49</v>
      </c>
      <c r="J16" s="43" t="s">
        <v>40</v>
      </c>
      <c r="K16" s="45" t="s">
        <v>49</v>
      </c>
      <c r="L16" s="38"/>
      <c r="M16" s="38"/>
      <c r="N16" s="70"/>
      <c r="O16" s="38"/>
      <c r="P16" s="38"/>
      <c r="Q16" s="38"/>
      <c r="R16" s="38"/>
    </row>
    <row r="17" spans="3:20" s="2" customFormat="1" ht="19.5" customHeight="1">
      <c r="C17" s="24" t="s">
        <v>20</v>
      </c>
      <c r="D17" s="99">
        <v>133</v>
      </c>
      <c r="E17" s="100">
        <f>D17/$D$24</f>
        <v>0.11396743787489289</v>
      </c>
      <c r="F17" s="99">
        <v>954</v>
      </c>
      <c r="G17" s="101">
        <f>F17/$F$24</f>
        <v>0.0860234445446348</v>
      </c>
      <c r="H17" s="102">
        <v>9</v>
      </c>
      <c r="I17" s="103">
        <f aca="true" t="shared" si="0" ref="I17:I23">H17/$H$24</f>
        <v>0.04411764705882353</v>
      </c>
      <c r="J17" s="104">
        <f aca="true" t="shared" si="1" ref="J17:J23">D17+F17+H17</f>
        <v>1096</v>
      </c>
      <c r="K17" s="105">
        <f aca="true" t="shared" si="2" ref="K17:K23">J17/$J$24</f>
        <v>0.08795441778348446</v>
      </c>
      <c r="L17" s="38"/>
      <c r="M17" s="38"/>
      <c r="N17" s="70"/>
      <c r="O17" s="35"/>
      <c r="P17" s="35"/>
      <c r="Q17" s="39"/>
      <c r="R17" s="38"/>
      <c r="T17" s="4"/>
    </row>
    <row r="18" spans="3:18" s="2" customFormat="1" ht="19.5" customHeight="1">
      <c r="C18" s="25" t="s">
        <v>21</v>
      </c>
      <c r="D18" s="106">
        <v>227</v>
      </c>
      <c r="E18" s="107">
        <f aca="true" t="shared" si="3" ref="E18:E23">D18/$D$24</f>
        <v>0.194515852613539</v>
      </c>
      <c r="F18" s="106">
        <v>1777</v>
      </c>
      <c r="G18" s="108">
        <f aca="true" t="shared" si="4" ref="G18:G23">F18/$F$24</f>
        <v>0.16023444544634807</v>
      </c>
      <c r="H18" s="109">
        <v>53</v>
      </c>
      <c r="I18" s="108">
        <f t="shared" si="0"/>
        <v>0.25980392156862747</v>
      </c>
      <c r="J18" s="110">
        <f t="shared" si="1"/>
        <v>2057</v>
      </c>
      <c r="K18" s="111">
        <f t="shared" si="2"/>
        <v>0.165075034106412</v>
      </c>
      <c r="L18" s="38"/>
      <c r="M18" s="38"/>
      <c r="N18" s="70"/>
      <c r="O18" s="35"/>
      <c r="P18" s="35"/>
      <c r="Q18" s="39"/>
      <c r="R18" s="38"/>
    </row>
    <row r="19" spans="3:18" s="1" customFormat="1" ht="19.5" customHeight="1">
      <c r="C19" s="25" t="s">
        <v>41</v>
      </c>
      <c r="D19" s="112">
        <v>212</v>
      </c>
      <c r="E19" s="107">
        <f t="shared" si="3"/>
        <v>0.181662382176521</v>
      </c>
      <c r="F19" s="112">
        <v>2333</v>
      </c>
      <c r="G19" s="108">
        <f t="shared" si="4"/>
        <v>0.2103697024346258</v>
      </c>
      <c r="H19" s="113">
        <v>28</v>
      </c>
      <c r="I19" s="108">
        <f t="shared" si="0"/>
        <v>0.13725490196078433</v>
      </c>
      <c r="J19" s="112">
        <f t="shared" si="1"/>
        <v>2573</v>
      </c>
      <c r="K19" s="111">
        <f t="shared" si="2"/>
        <v>0.2064842308000963</v>
      </c>
      <c r="L19" s="35"/>
      <c r="M19" s="38"/>
      <c r="N19" s="70"/>
      <c r="O19" s="35"/>
      <c r="P19" s="35"/>
      <c r="Q19" s="40"/>
      <c r="R19" s="38"/>
    </row>
    <row r="20" spans="3:18" s="1" customFormat="1" ht="19.5" customHeight="1">
      <c r="C20" s="22" t="s">
        <v>42</v>
      </c>
      <c r="D20" s="112">
        <v>217</v>
      </c>
      <c r="E20" s="107">
        <f t="shared" si="3"/>
        <v>0.18594687232219365</v>
      </c>
      <c r="F20" s="112">
        <v>1928</v>
      </c>
      <c r="G20" s="108">
        <f t="shared" si="4"/>
        <v>0.17385031559963932</v>
      </c>
      <c r="H20" s="113">
        <v>35</v>
      </c>
      <c r="I20" s="108">
        <f t="shared" si="0"/>
        <v>0.1715686274509804</v>
      </c>
      <c r="J20" s="112">
        <f t="shared" si="1"/>
        <v>2180</v>
      </c>
      <c r="K20" s="111">
        <f t="shared" si="2"/>
        <v>0.17494583099269723</v>
      </c>
      <c r="L20" s="35"/>
      <c r="M20" s="38"/>
      <c r="N20" s="71"/>
      <c r="O20" s="35"/>
      <c r="P20" s="35"/>
      <c r="Q20" s="40"/>
      <c r="R20" s="38"/>
    </row>
    <row r="21" spans="3:18" s="1" customFormat="1" ht="19.5" customHeight="1">
      <c r="C21" s="22" t="s">
        <v>43</v>
      </c>
      <c r="D21" s="112">
        <v>149</v>
      </c>
      <c r="E21" s="107">
        <f t="shared" si="3"/>
        <v>0.12767780634104542</v>
      </c>
      <c r="F21" s="112">
        <v>1489</v>
      </c>
      <c r="G21" s="108">
        <f t="shared" si="4"/>
        <v>0.13426510369702435</v>
      </c>
      <c r="H21" s="113">
        <v>29</v>
      </c>
      <c r="I21" s="108">
        <f t="shared" si="0"/>
        <v>0.14215686274509803</v>
      </c>
      <c r="J21" s="112">
        <f t="shared" si="1"/>
        <v>1667</v>
      </c>
      <c r="K21" s="111">
        <f t="shared" si="2"/>
        <v>0.13377738544258086</v>
      </c>
      <c r="L21" s="35"/>
      <c r="M21" s="38"/>
      <c r="N21" s="71"/>
      <c r="O21" s="35"/>
      <c r="P21" s="35"/>
      <c r="Q21" s="40"/>
      <c r="R21" s="38"/>
    </row>
    <row r="22" spans="3:18" s="1" customFormat="1" ht="19.5" customHeight="1">
      <c r="C22" s="22" t="s">
        <v>44</v>
      </c>
      <c r="D22" s="112">
        <v>130</v>
      </c>
      <c r="E22" s="107">
        <f t="shared" si="3"/>
        <v>0.11139674378748929</v>
      </c>
      <c r="F22" s="112">
        <v>1658</v>
      </c>
      <c r="G22" s="108">
        <f t="shared" si="4"/>
        <v>0.14950405770964834</v>
      </c>
      <c r="H22" s="113">
        <v>28</v>
      </c>
      <c r="I22" s="108">
        <f t="shared" si="0"/>
        <v>0.13725490196078433</v>
      </c>
      <c r="J22" s="112">
        <f t="shared" si="1"/>
        <v>1816</v>
      </c>
      <c r="K22" s="111">
        <f t="shared" si="2"/>
        <v>0.14573469223978813</v>
      </c>
      <c r="L22" s="35"/>
      <c r="M22" s="38"/>
      <c r="N22" s="71"/>
      <c r="O22" s="35"/>
      <c r="P22" s="35"/>
      <c r="Q22" s="40"/>
      <c r="R22" s="38"/>
    </row>
    <row r="23" spans="3:18" s="1" customFormat="1" ht="19.5" customHeight="1">
      <c r="C23" s="23" t="s">
        <v>45</v>
      </c>
      <c r="D23" s="114">
        <v>99</v>
      </c>
      <c r="E23" s="107">
        <f t="shared" si="3"/>
        <v>0.08483290488431877</v>
      </c>
      <c r="F23" s="114">
        <v>951</v>
      </c>
      <c r="G23" s="108">
        <f t="shared" si="4"/>
        <v>0.08575293056807935</v>
      </c>
      <c r="H23" s="115">
        <v>22</v>
      </c>
      <c r="I23" s="108">
        <f t="shared" si="0"/>
        <v>0.10784313725490197</v>
      </c>
      <c r="J23" s="114">
        <f t="shared" si="1"/>
        <v>1072</v>
      </c>
      <c r="K23" s="111">
        <f t="shared" si="2"/>
        <v>0.08602840863494102</v>
      </c>
      <c r="L23" s="35"/>
      <c r="M23" s="38"/>
      <c r="N23" s="72"/>
      <c r="O23" s="35"/>
      <c r="P23" s="35"/>
      <c r="Q23" s="40"/>
      <c r="R23" s="38"/>
    </row>
    <row r="24" spans="3:18" s="1" customFormat="1" ht="19.5" customHeight="1">
      <c r="C24" s="55" t="s">
        <v>33</v>
      </c>
      <c r="D24" s="116">
        <f>SUM(D17:D23)</f>
        <v>1167</v>
      </c>
      <c r="E24" s="117">
        <f>D24/J24</f>
        <v>0.09365219484792553</v>
      </c>
      <c r="F24" s="116">
        <f>SUM(F17:F23)</f>
        <v>11090</v>
      </c>
      <c r="G24" s="117">
        <f>+F24/J24</f>
        <v>0.8899767273894551</v>
      </c>
      <c r="H24" s="118">
        <f>SUM(H17:H23)</f>
        <v>204</v>
      </c>
      <c r="I24" s="117">
        <f>+H24/J24</f>
        <v>0.01637107776261937</v>
      </c>
      <c r="J24" s="118">
        <f>SUM(J17:J23)</f>
        <v>12461</v>
      </c>
      <c r="K24" s="119">
        <v>1</v>
      </c>
      <c r="L24" s="35"/>
      <c r="M24" s="38"/>
      <c r="N24" s="71"/>
      <c r="O24" s="35"/>
      <c r="P24" s="35"/>
      <c r="Q24" s="35"/>
      <c r="R24" s="35"/>
    </row>
    <row r="25" spans="3:18" s="1" customFormat="1" ht="19.5" customHeight="1">
      <c r="C25" s="3" t="s">
        <v>30</v>
      </c>
      <c r="D25" s="172">
        <f>(D24+F24)/I11</f>
        <v>0.19948570219553083</v>
      </c>
      <c r="E25" s="173"/>
      <c r="F25" s="173"/>
      <c r="G25" s="173"/>
      <c r="H25" s="120"/>
      <c r="I25" s="122"/>
      <c r="J25" s="121"/>
      <c r="K25" s="122"/>
      <c r="L25" s="35"/>
      <c r="M25" s="38"/>
      <c r="N25" s="35"/>
      <c r="O25" s="35"/>
      <c r="P25" s="35"/>
      <c r="Q25" s="35"/>
      <c r="R25" s="35"/>
    </row>
    <row r="26" spans="3:18" s="1" customFormat="1" ht="9" customHeight="1">
      <c r="C26" s="49"/>
      <c r="D26" s="56"/>
      <c r="E26" s="57"/>
      <c r="F26" s="47"/>
      <c r="G26" s="57"/>
      <c r="H26" s="48"/>
      <c r="I26" s="48"/>
      <c r="J26" s="61"/>
      <c r="K26" s="62"/>
      <c r="L26" s="35"/>
      <c r="M26" s="38"/>
      <c r="N26" s="35"/>
      <c r="O26" s="35"/>
      <c r="P26" s="35"/>
      <c r="Q26" s="35"/>
      <c r="R26" s="35"/>
    </row>
    <row r="27" spans="3:18" s="2" customFormat="1" ht="21" customHeight="1">
      <c r="C27" s="50" t="s">
        <v>32</v>
      </c>
      <c r="D27" s="153">
        <v>55</v>
      </c>
      <c r="E27" s="155"/>
      <c r="F27" s="153">
        <v>542</v>
      </c>
      <c r="G27" s="155"/>
      <c r="H27" s="168"/>
      <c r="I27" s="169"/>
      <c r="J27" s="153">
        <f>D27+F27</f>
        <v>597</v>
      </c>
      <c r="K27" s="155"/>
      <c r="L27" s="69"/>
      <c r="M27" s="38"/>
      <c r="N27" s="38"/>
      <c r="O27" s="38"/>
      <c r="P27" s="38"/>
      <c r="Q27" s="38"/>
      <c r="R27" s="38"/>
    </row>
    <row r="28" spans="3:18" s="2" customFormat="1" ht="8.25" customHeight="1">
      <c r="C28" s="51"/>
      <c r="D28" s="58"/>
      <c r="E28" s="59"/>
      <c r="F28" s="52"/>
      <c r="G28" s="60"/>
      <c r="H28" s="53"/>
      <c r="I28" s="53"/>
      <c r="J28" s="58"/>
      <c r="K28" s="59"/>
      <c r="L28" s="38"/>
      <c r="M28" s="38"/>
      <c r="N28" s="38"/>
      <c r="O28" s="38"/>
      <c r="P28" s="38"/>
      <c r="Q28" s="38"/>
      <c r="R28" s="38"/>
    </row>
    <row r="29" spans="3:18" s="2" customFormat="1" ht="21" customHeight="1">
      <c r="C29" s="54" t="s">
        <v>31</v>
      </c>
      <c r="D29" s="153">
        <f>D24+D27</f>
        <v>1222</v>
      </c>
      <c r="E29" s="155"/>
      <c r="F29" s="153">
        <f>F27+F24</f>
        <v>11632</v>
      </c>
      <c r="G29" s="155"/>
      <c r="H29" s="153">
        <f>H24</f>
        <v>204</v>
      </c>
      <c r="I29" s="148"/>
      <c r="J29" s="153">
        <f>J24+J27</f>
        <v>13058</v>
      </c>
      <c r="K29" s="155"/>
      <c r="L29" s="38"/>
      <c r="M29" s="38"/>
      <c r="N29" s="38"/>
      <c r="O29" s="38"/>
      <c r="P29" s="38"/>
      <c r="Q29" s="38"/>
      <c r="R29" s="38"/>
    </row>
    <row r="30" spans="3:18" s="1" customFormat="1" ht="21" customHeight="1">
      <c r="C30" s="34" t="s">
        <v>46</v>
      </c>
      <c r="D30" s="171">
        <f>D29/E7</f>
        <v>0.044172932330827065</v>
      </c>
      <c r="E30" s="171"/>
      <c r="F30" s="171">
        <f>F29/G7</f>
        <v>0.3429245283018868</v>
      </c>
      <c r="G30" s="171"/>
      <c r="H30" s="174">
        <f>H29/59641</f>
        <v>0.003420465786958636</v>
      </c>
      <c r="I30" s="175"/>
      <c r="J30" s="179"/>
      <c r="K30" s="180"/>
      <c r="L30" s="35"/>
      <c r="M30" s="38"/>
      <c r="N30" s="35"/>
      <c r="O30" s="35"/>
      <c r="P30" s="35"/>
      <c r="Q30" s="35"/>
      <c r="R30" s="35"/>
    </row>
    <row r="31" spans="2:18" s="63" customFormat="1" ht="15" customHeight="1">
      <c r="B31" s="63" t="s">
        <v>48</v>
      </c>
      <c r="C31" s="66" t="s">
        <v>50</v>
      </c>
      <c r="D31" s="64"/>
      <c r="E31" s="64"/>
      <c r="F31" s="64"/>
      <c r="G31" s="64"/>
      <c r="H31" s="64"/>
      <c r="I31" s="64"/>
      <c r="J31" s="65"/>
      <c r="K31" s="66"/>
      <c r="L31" s="67"/>
      <c r="M31" s="68"/>
      <c r="N31" s="67"/>
      <c r="O31" s="67"/>
      <c r="P31" s="67"/>
      <c r="Q31" s="67"/>
      <c r="R31" s="67"/>
    </row>
    <row r="32" ht="9.75" customHeight="1"/>
    <row r="33" spans="2:18" s="15" customFormat="1" ht="15" customHeight="1">
      <c r="B33" s="15" t="s">
        <v>29</v>
      </c>
      <c r="L33" s="36"/>
      <c r="M33" s="36"/>
      <c r="N33" s="36"/>
      <c r="O33" s="36"/>
      <c r="P33" s="36"/>
      <c r="Q33" s="36"/>
      <c r="R33" s="36"/>
    </row>
    <row r="34" spans="3:18" s="1" customFormat="1" ht="19.5" customHeight="1">
      <c r="C34" s="4"/>
      <c r="D34" s="170"/>
      <c r="E34" s="170"/>
      <c r="F34" s="170"/>
      <c r="G34" s="170"/>
      <c r="H34" s="170"/>
      <c r="I34" s="170"/>
      <c r="J34" s="4"/>
      <c r="K34" s="4"/>
      <c r="L34" s="35"/>
      <c r="M34" s="35"/>
      <c r="N34" s="35"/>
      <c r="O34" s="35"/>
      <c r="P34" s="35"/>
      <c r="Q34" s="35"/>
      <c r="R34" s="35"/>
    </row>
    <row r="35" spans="3:18" s="1" customFormat="1" ht="19.5" customHeight="1">
      <c r="C35" s="4"/>
      <c r="D35" s="4"/>
      <c r="E35" s="4"/>
      <c r="F35" s="4"/>
      <c r="G35" s="4"/>
      <c r="H35" s="4"/>
      <c r="I35" s="4"/>
      <c r="J35" s="4"/>
      <c r="K35" s="4"/>
      <c r="L35" s="35"/>
      <c r="M35" s="35"/>
      <c r="N35" s="35"/>
      <c r="O35" s="35"/>
      <c r="P35" s="35"/>
      <c r="Q35" s="35"/>
      <c r="R35" s="35"/>
    </row>
    <row r="36" spans="3:18" s="1" customFormat="1" ht="19.5" customHeight="1">
      <c r="C36" s="4"/>
      <c r="D36" s="5"/>
      <c r="E36" s="6"/>
      <c r="F36" s="7"/>
      <c r="G36" s="8"/>
      <c r="H36" s="7"/>
      <c r="I36" s="8"/>
      <c r="J36" s="5"/>
      <c r="K36" s="5"/>
      <c r="L36" s="35"/>
      <c r="M36" s="35"/>
      <c r="N36" s="35"/>
      <c r="O36" s="35"/>
      <c r="P36" s="35"/>
      <c r="Q36" s="35"/>
      <c r="R36" s="35"/>
    </row>
    <row r="37" spans="3:18" s="1" customFormat="1" ht="19.5" customHeight="1">
      <c r="C37" s="9"/>
      <c r="D37" s="5"/>
      <c r="E37" s="6"/>
      <c r="F37" s="10"/>
      <c r="G37" s="6"/>
      <c r="H37" s="10"/>
      <c r="I37" s="6"/>
      <c r="J37" s="5"/>
      <c r="K37" s="5"/>
      <c r="L37" s="35"/>
      <c r="M37" s="35"/>
      <c r="N37" s="35"/>
      <c r="O37" s="35"/>
      <c r="P37" s="35"/>
      <c r="Q37" s="35"/>
      <c r="R37" s="35"/>
    </row>
    <row r="38" spans="3:18" s="1" customFormat="1" ht="19.5" customHeight="1">
      <c r="C38" s="4"/>
      <c r="D38" s="5"/>
      <c r="E38" s="6"/>
      <c r="F38" s="10"/>
      <c r="G38" s="6"/>
      <c r="H38" s="10"/>
      <c r="I38" s="6"/>
      <c r="J38" s="5"/>
      <c r="K38" s="5"/>
      <c r="L38" s="35"/>
      <c r="M38" s="35"/>
      <c r="N38" s="35"/>
      <c r="O38" s="35"/>
      <c r="P38" s="35"/>
      <c r="Q38" s="35"/>
      <c r="R38" s="35"/>
    </row>
    <row r="39" spans="3:18" s="1" customFormat="1" ht="19.5" customHeight="1">
      <c r="C39" s="4"/>
      <c r="D39" s="5"/>
      <c r="E39" s="6"/>
      <c r="F39" s="10"/>
      <c r="G39" s="6"/>
      <c r="H39" s="10"/>
      <c r="I39" s="6"/>
      <c r="J39" s="5"/>
      <c r="K39" s="5"/>
      <c r="L39" s="35"/>
      <c r="M39" s="35"/>
      <c r="N39" s="35"/>
      <c r="O39" s="35"/>
      <c r="P39" s="35"/>
      <c r="Q39" s="35"/>
      <c r="R39" s="35"/>
    </row>
    <row r="40" spans="3:18" s="1" customFormat="1" ht="19.5" customHeight="1">
      <c r="C40" s="4"/>
      <c r="D40" s="5"/>
      <c r="E40" s="6"/>
      <c r="F40" s="10"/>
      <c r="G40" s="6"/>
      <c r="H40" s="10"/>
      <c r="I40" s="6"/>
      <c r="J40" s="5"/>
      <c r="K40" s="5"/>
      <c r="L40" s="35"/>
      <c r="M40" s="35"/>
      <c r="N40" s="35"/>
      <c r="O40" s="35"/>
      <c r="P40" s="35"/>
      <c r="Q40" s="35"/>
      <c r="R40" s="35"/>
    </row>
    <row r="41" spans="3:18" s="1" customFormat="1" ht="19.5" customHeight="1">
      <c r="C41" s="4"/>
      <c r="D41" s="5"/>
      <c r="E41" s="6"/>
      <c r="F41" s="10"/>
      <c r="G41" s="6"/>
      <c r="H41" s="10"/>
      <c r="I41" s="6"/>
      <c r="J41" s="5"/>
      <c r="K41" s="5"/>
      <c r="L41" s="35"/>
      <c r="M41" s="35"/>
      <c r="N41" s="35"/>
      <c r="O41" s="35"/>
      <c r="P41" s="35"/>
      <c r="Q41" s="35"/>
      <c r="R41" s="35"/>
    </row>
    <row r="42" spans="3:18" s="1" customFormat="1" ht="20.25" customHeight="1">
      <c r="C42" s="4"/>
      <c r="D42" s="5"/>
      <c r="E42" s="6"/>
      <c r="F42" s="10"/>
      <c r="G42" s="6"/>
      <c r="H42" s="10"/>
      <c r="I42" s="6"/>
      <c r="J42" s="5"/>
      <c r="K42" s="5"/>
      <c r="L42" s="35"/>
      <c r="M42" s="35"/>
      <c r="N42" s="35"/>
      <c r="O42" s="35"/>
      <c r="P42" s="35"/>
      <c r="Q42" s="35"/>
      <c r="R42" s="35"/>
    </row>
    <row r="43" spans="3:18" s="1" customFormat="1" ht="19.5" customHeight="1">
      <c r="C43" s="4"/>
      <c r="D43" s="11"/>
      <c r="E43" s="6"/>
      <c r="F43" s="10"/>
      <c r="G43" s="6"/>
      <c r="H43" s="10"/>
      <c r="I43" s="6"/>
      <c r="J43" s="5"/>
      <c r="K43" s="5"/>
      <c r="L43" s="35"/>
      <c r="M43" s="35"/>
      <c r="N43" s="35"/>
      <c r="O43" s="35"/>
      <c r="P43" s="35"/>
      <c r="Q43" s="35"/>
      <c r="R43" s="35"/>
    </row>
    <row r="44" spans="3:18" s="1" customFormat="1" ht="19.5" customHeight="1">
      <c r="C44" s="4"/>
      <c r="D44" s="5"/>
      <c r="E44" s="6"/>
      <c r="F44" s="10"/>
      <c r="G44" s="6"/>
      <c r="H44" s="10"/>
      <c r="I44" s="6"/>
      <c r="J44" s="5"/>
      <c r="K44" s="5"/>
      <c r="L44" s="35"/>
      <c r="M44" s="35"/>
      <c r="N44" s="35"/>
      <c r="O44" s="35"/>
      <c r="P44" s="35"/>
      <c r="Q44" s="42"/>
      <c r="R44" s="35"/>
    </row>
    <row r="45" spans="3:18" s="1" customFormat="1" ht="19.5" customHeight="1">
      <c r="C45" s="4"/>
      <c r="D45" s="10"/>
      <c r="E45" s="6"/>
      <c r="F45" s="10"/>
      <c r="G45" s="6"/>
      <c r="H45" s="10"/>
      <c r="I45" s="6"/>
      <c r="J45" s="13"/>
      <c r="K45" s="13"/>
      <c r="L45" s="35"/>
      <c r="M45" s="35"/>
      <c r="N45" s="35"/>
      <c r="O45" s="35"/>
      <c r="P45" s="35"/>
      <c r="Q45" s="35"/>
      <c r="R45" s="35"/>
    </row>
    <row r="46" spans="12:18" s="1" customFormat="1" ht="19.5" customHeight="1">
      <c r="L46" s="35"/>
      <c r="M46" s="35"/>
      <c r="N46" s="35"/>
      <c r="O46" s="35"/>
      <c r="P46" s="35"/>
      <c r="Q46" s="42"/>
      <c r="R46" s="35"/>
    </row>
    <row r="47" spans="12:18" s="1" customFormat="1" ht="19.5" customHeight="1">
      <c r="L47" s="35"/>
      <c r="M47" s="35"/>
      <c r="N47" s="35"/>
      <c r="O47" s="35"/>
      <c r="P47" s="35"/>
      <c r="Q47" s="35"/>
      <c r="R47" s="35"/>
    </row>
    <row r="48" ht="15" customHeight="1"/>
    <row r="50" ht="14.25"/>
    <row r="51" ht="14.25"/>
  </sheetData>
  <sheetProtection/>
  <mergeCells count="45">
    <mergeCell ref="D25:G25"/>
    <mergeCell ref="D27:E27"/>
    <mergeCell ref="H30:I30"/>
    <mergeCell ref="I7:J7"/>
    <mergeCell ref="K5:K6"/>
    <mergeCell ref="J30:K30"/>
    <mergeCell ref="J29:K29"/>
    <mergeCell ref="J27:K27"/>
    <mergeCell ref="J14:K15"/>
    <mergeCell ref="F27:G27"/>
    <mergeCell ref="H27:I27"/>
    <mergeCell ref="D34:E34"/>
    <mergeCell ref="F34:G34"/>
    <mergeCell ref="H34:I34"/>
    <mergeCell ref="D29:E29"/>
    <mergeCell ref="F29:G29"/>
    <mergeCell ref="H29:I29"/>
    <mergeCell ref="D30:E30"/>
    <mergeCell ref="F30:G30"/>
    <mergeCell ref="B13:E13"/>
    <mergeCell ref="I13:K13"/>
    <mergeCell ref="C14:C16"/>
    <mergeCell ref="D14:G14"/>
    <mergeCell ref="H14:I14"/>
    <mergeCell ref="D15:E15"/>
    <mergeCell ref="F15:G15"/>
    <mergeCell ref="H15:I15"/>
    <mergeCell ref="G6:H6"/>
    <mergeCell ref="I6:J6"/>
    <mergeCell ref="C11:E11"/>
    <mergeCell ref="F11:H11"/>
    <mergeCell ref="I11:K11"/>
    <mergeCell ref="C7:D7"/>
    <mergeCell ref="E7:F7"/>
    <mergeCell ref="G7:H7"/>
    <mergeCell ref="B2:K2"/>
    <mergeCell ref="B3:K3"/>
    <mergeCell ref="C10:E10"/>
    <mergeCell ref="F10:H10"/>
    <mergeCell ref="I4:K4"/>
    <mergeCell ref="C5:D6"/>
    <mergeCell ref="E5:I5"/>
    <mergeCell ref="I10:K10"/>
    <mergeCell ref="I9:K9"/>
    <mergeCell ref="E6:F6"/>
  </mergeCells>
  <printOptions/>
  <pageMargins left="0.7874015748031497" right="0.5905511811023623" top="0.3937007874015748" bottom="0.3937007874015748" header="0.31496062992125984" footer="0.31496062992125984"/>
  <pageSetup horizontalDpi="600" verticalDpi="600" orientation="portrait" paperSize="9" r:id="rId2"/>
  <rowBreaks count="1" manualBreakCount="1">
    <brk id="47" min="1" max="42" man="1"/>
  </rowBreaks>
  <colBreaks count="2" manualBreakCount="2">
    <brk id="11" max="47" man="1"/>
    <brk id="31" max="47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8"/>
  <sheetViews>
    <sheetView showGridLines="0" view="pageBreakPreview" zoomScaleSheetLayoutView="100" workbookViewId="0" topLeftCell="A1">
      <selection activeCell="A1" sqref="A1:I1"/>
    </sheetView>
  </sheetViews>
  <sheetFormatPr defaultColWidth="9.00390625" defaultRowHeight="13.5"/>
  <cols>
    <col min="1" max="1" width="2.50390625" style="16" customWidth="1"/>
    <col min="2" max="2" width="10.875" style="16" customWidth="1"/>
    <col min="3" max="3" width="11.75390625" style="16" customWidth="1"/>
    <col min="4" max="4" width="11.875" style="16" customWidth="1"/>
    <col min="5" max="5" width="10.25390625" style="21" customWidth="1"/>
    <col min="6" max="6" width="10.125" style="16" customWidth="1"/>
    <col min="7" max="7" width="11.25390625" style="16" customWidth="1"/>
    <col min="8" max="8" width="12.625" style="21" customWidth="1"/>
    <col min="9" max="9" width="11.875" style="16" customWidth="1"/>
    <col min="10" max="10" width="9.00390625" style="75" customWidth="1"/>
    <col min="11" max="11" width="9.00390625" style="16" customWidth="1"/>
    <col min="12" max="12" width="10.625" style="124" bestFit="1" customWidth="1"/>
    <col min="13" max="14" width="12.625" style="125" bestFit="1" customWidth="1"/>
    <col min="15" max="15" width="10.25390625" style="125" bestFit="1" customWidth="1"/>
    <col min="16" max="16" width="10.625" style="125" customWidth="1"/>
    <col min="17" max="17" width="12.25390625" style="125" customWidth="1"/>
    <col min="18" max="18" width="10.625" style="125" customWidth="1"/>
    <col min="19" max="22" width="9.00390625" style="125" customWidth="1"/>
    <col min="23" max="16384" width="9.00390625" style="16" customWidth="1"/>
  </cols>
  <sheetData>
    <row r="1" spans="1:12" s="12" customFormat="1" ht="19.5" customHeight="1">
      <c r="A1" s="192" t="s">
        <v>15</v>
      </c>
      <c r="B1" s="192"/>
      <c r="C1" s="192"/>
      <c r="D1" s="192"/>
      <c r="E1" s="192"/>
      <c r="F1" s="192"/>
      <c r="G1" s="192"/>
      <c r="H1" s="192"/>
      <c r="I1" s="192"/>
      <c r="J1" s="74"/>
      <c r="L1" s="124"/>
    </row>
    <row r="2" spans="1:9" ht="13.5">
      <c r="A2" s="205" t="s">
        <v>70</v>
      </c>
      <c r="B2" s="205"/>
      <c r="C2" s="205"/>
      <c r="D2" s="205"/>
      <c r="E2" s="205"/>
      <c r="F2" s="205"/>
      <c r="G2" s="205"/>
      <c r="H2" s="205"/>
      <c r="I2" s="205"/>
    </row>
    <row r="3" spans="1:9" ht="13.5">
      <c r="A3" s="126"/>
      <c r="B3" s="126"/>
      <c r="C3" s="126"/>
      <c r="D3" s="126"/>
      <c r="E3" s="126"/>
      <c r="F3" s="126"/>
      <c r="G3" s="126"/>
      <c r="H3" s="126"/>
      <c r="I3" s="126"/>
    </row>
    <row r="4" spans="1:10" s="12" customFormat="1" ht="29.25" customHeight="1">
      <c r="A4" s="193" t="s">
        <v>2</v>
      </c>
      <c r="B4" s="194"/>
      <c r="C4" s="195"/>
      <c r="D4" s="199" t="s">
        <v>18</v>
      </c>
      <c r="E4" s="202" t="s">
        <v>19</v>
      </c>
      <c r="F4" s="206" t="s">
        <v>47</v>
      </c>
      <c r="G4" s="207"/>
      <c r="H4" s="207"/>
      <c r="I4" s="208"/>
      <c r="J4" s="74"/>
    </row>
    <row r="5" spans="1:10" s="12" customFormat="1" ht="19.5" customHeight="1">
      <c r="A5" s="196"/>
      <c r="B5" s="197"/>
      <c r="C5" s="198"/>
      <c r="D5" s="200"/>
      <c r="E5" s="203"/>
      <c r="F5" s="26"/>
      <c r="G5" s="188" t="s">
        <v>17</v>
      </c>
      <c r="H5" s="27"/>
      <c r="I5" s="190" t="s">
        <v>16</v>
      </c>
      <c r="J5" s="74"/>
    </row>
    <row r="6" spans="1:10" s="12" customFormat="1" ht="42.75" customHeight="1">
      <c r="A6" s="196"/>
      <c r="B6" s="197"/>
      <c r="C6" s="198"/>
      <c r="D6" s="201"/>
      <c r="E6" s="204"/>
      <c r="F6" s="28"/>
      <c r="G6" s="189"/>
      <c r="H6" s="29" t="s">
        <v>68</v>
      </c>
      <c r="I6" s="191"/>
      <c r="J6" s="74"/>
    </row>
    <row r="7" spans="1:13" s="17" customFormat="1" ht="36.75" customHeight="1">
      <c r="A7" s="186" t="s">
        <v>0</v>
      </c>
      <c r="B7" s="187"/>
      <c r="C7" s="78">
        <f>SUM(C8:C35)</f>
        <v>182609</v>
      </c>
      <c r="D7" s="78">
        <f>SUM(D8:D35)</f>
        <v>61584</v>
      </c>
      <c r="E7" s="81">
        <f>D7/C7</f>
        <v>0.3372451522104606</v>
      </c>
      <c r="F7" s="79">
        <f>G7+I7</f>
        <v>12461</v>
      </c>
      <c r="G7" s="79">
        <f>'新書式'!D24+'新書式'!F24</f>
        <v>12257</v>
      </c>
      <c r="H7" s="80">
        <f>G7/D7</f>
        <v>0.1990289685632632</v>
      </c>
      <c r="I7" s="78">
        <f>'新書式'!H24</f>
        <v>204</v>
      </c>
      <c r="J7" s="76"/>
      <c r="K7" s="123"/>
      <c r="L7" s="135"/>
      <c r="M7" s="135"/>
    </row>
    <row r="8" spans="1:10" ht="21.75" customHeight="1">
      <c r="A8" s="18"/>
      <c r="B8" s="127" t="s">
        <v>52</v>
      </c>
      <c r="C8" s="82">
        <v>26236</v>
      </c>
      <c r="D8" s="83">
        <v>9405</v>
      </c>
      <c r="E8" s="84">
        <f>D8/C8</f>
        <v>0.35847690196676324</v>
      </c>
      <c r="F8" s="89">
        <f>G8+I8</f>
        <v>2005</v>
      </c>
      <c r="G8" s="93">
        <v>1977</v>
      </c>
      <c r="H8" s="97">
        <f>G8/D8</f>
        <v>0.210207336523126</v>
      </c>
      <c r="I8" s="96">
        <v>28</v>
      </c>
      <c r="J8" s="77"/>
    </row>
    <row r="9" spans="1:11" ht="21.75" customHeight="1">
      <c r="A9" s="18"/>
      <c r="B9" s="128" t="s">
        <v>53</v>
      </c>
      <c r="C9" s="85">
        <v>9065</v>
      </c>
      <c r="D9" s="86">
        <v>2579</v>
      </c>
      <c r="E9" s="87">
        <f aca="true" t="shared" si="0" ref="E9:E18">D9/C9</f>
        <v>0.2845008273579702</v>
      </c>
      <c r="F9" s="89">
        <f aca="true" t="shared" si="1" ref="F9:F18">G9+I9</f>
        <v>449</v>
      </c>
      <c r="G9" s="91">
        <v>440</v>
      </c>
      <c r="H9" s="98">
        <f aca="true" t="shared" si="2" ref="H9:H18">G9/D9</f>
        <v>0.17060876308646764</v>
      </c>
      <c r="I9" s="94">
        <v>9</v>
      </c>
      <c r="J9" s="77"/>
      <c r="K9" s="33"/>
    </row>
    <row r="10" spans="1:11" ht="21.75" customHeight="1">
      <c r="A10" s="18"/>
      <c r="B10" s="128" t="s">
        <v>54</v>
      </c>
      <c r="C10" s="85">
        <v>13604</v>
      </c>
      <c r="D10" s="86">
        <v>4165</v>
      </c>
      <c r="E10" s="87">
        <f t="shared" si="0"/>
        <v>0.30615995295501325</v>
      </c>
      <c r="F10" s="89">
        <f t="shared" si="1"/>
        <v>803</v>
      </c>
      <c r="G10" s="91">
        <v>790</v>
      </c>
      <c r="H10" s="98">
        <f t="shared" si="2"/>
        <v>0.18967587034813926</v>
      </c>
      <c r="I10" s="94">
        <v>13</v>
      </c>
      <c r="J10" s="77"/>
      <c r="K10" s="33"/>
    </row>
    <row r="11" spans="1:11" ht="21.75" customHeight="1">
      <c r="A11" s="18"/>
      <c r="B11" s="128" t="s">
        <v>55</v>
      </c>
      <c r="C11" s="85">
        <v>22766</v>
      </c>
      <c r="D11" s="86">
        <v>5358</v>
      </c>
      <c r="E11" s="87">
        <f t="shared" si="0"/>
        <v>0.23535096196081876</v>
      </c>
      <c r="F11" s="89">
        <f t="shared" si="1"/>
        <v>839</v>
      </c>
      <c r="G11" s="91">
        <v>819</v>
      </c>
      <c r="H11" s="98">
        <f t="shared" si="2"/>
        <v>0.1528555431131019</v>
      </c>
      <c r="I11" s="94">
        <v>20</v>
      </c>
      <c r="J11" s="77"/>
      <c r="K11" s="33"/>
    </row>
    <row r="12" spans="1:11" ht="21.75" customHeight="1">
      <c r="A12" s="18"/>
      <c r="B12" s="128" t="s">
        <v>66</v>
      </c>
      <c r="C12" s="85">
        <v>856</v>
      </c>
      <c r="D12" s="86">
        <v>416</v>
      </c>
      <c r="E12" s="87">
        <f t="shared" si="0"/>
        <v>0.48598130841121495</v>
      </c>
      <c r="F12" s="89">
        <f t="shared" si="1"/>
        <v>170</v>
      </c>
      <c r="G12" s="91">
        <v>167</v>
      </c>
      <c r="H12" s="98">
        <f t="shared" si="2"/>
        <v>0.4014423076923077</v>
      </c>
      <c r="I12" s="94">
        <v>3</v>
      </c>
      <c r="J12" s="77"/>
      <c r="K12" s="33"/>
    </row>
    <row r="13" spans="1:11" ht="21.75" customHeight="1">
      <c r="A13" s="18"/>
      <c r="B13" s="128" t="s">
        <v>56</v>
      </c>
      <c r="C13" s="85">
        <v>4689</v>
      </c>
      <c r="D13" s="86">
        <v>1581</v>
      </c>
      <c r="E13" s="87">
        <f t="shared" si="0"/>
        <v>0.3371721049264235</v>
      </c>
      <c r="F13" s="89">
        <f t="shared" si="1"/>
        <v>268</v>
      </c>
      <c r="G13" s="91">
        <v>262</v>
      </c>
      <c r="H13" s="98">
        <f t="shared" si="2"/>
        <v>0.1657179000632511</v>
      </c>
      <c r="I13" s="94">
        <v>6</v>
      </c>
      <c r="J13" s="77"/>
      <c r="K13" s="33"/>
    </row>
    <row r="14" spans="1:11" ht="21.75" customHeight="1">
      <c r="A14" s="18"/>
      <c r="B14" s="128" t="s">
        <v>57</v>
      </c>
      <c r="C14" s="85">
        <v>1219</v>
      </c>
      <c r="D14" s="86">
        <v>437</v>
      </c>
      <c r="E14" s="87">
        <f t="shared" si="0"/>
        <v>0.3584905660377358</v>
      </c>
      <c r="F14" s="89">
        <f t="shared" si="1"/>
        <v>88</v>
      </c>
      <c r="G14" s="91">
        <v>87</v>
      </c>
      <c r="H14" s="98">
        <f t="shared" si="2"/>
        <v>0.19908466819221968</v>
      </c>
      <c r="I14" s="94">
        <v>1</v>
      </c>
      <c r="J14" s="77"/>
      <c r="K14" s="33"/>
    </row>
    <row r="15" spans="1:11" ht="21.75" customHeight="1">
      <c r="A15" s="18"/>
      <c r="B15" s="128" t="s">
        <v>58</v>
      </c>
      <c r="C15" s="85">
        <v>6127</v>
      </c>
      <c r="D15" s="86">
        <v>1836</v>
      </c>
      <c r="E15" s="87">
        <f t="shared" si="0"/>
        <v>0.2996572547739514</v>
      </c>
      <c r="F15" s="89">
        <f t="shared" si="1"/>
        <v>358</v>
      </c>
      <c r="G15" s="91">
        <v>349</v>
      </c>
      <c r="H15" s="98">
        <f t="shared" si="2"/>
        <v>0.1900871459694989</v>
      </c>
      <c r="I15" s="94">
        <v>9</v>
      </c>
      <c r="J15" s="77"/>
      <c r="K15" s="33"/>
    </row>
    <row r="16" spans="1:11" ht="21.75" customHeight="1">
      <c r="A16" s="18"/>
      <c r="B16" s="128" t="s">
        <v>59</v>
      </c>
      <c r="C16" s="85">
        <v>1202</v>
      </c>
      <c r="D16" s="86">
        <v>543</v>
      </c>
      <c r="E16" s="87">
        <f t="shared" si="0"/>
        <v>0.45174708818635606</v>
      </c>
      <c r="F16" s="89">
        <f t="shared" si="1"/>
        <v>111</v>
      </c>
      <c r="G16" s="91">
        <v>110</v>
      </c>
      <c r="H16" s="98">
        <f t="shared" si="2"/>
        <v>0.20257826887661143</v>
      </c>
      <c r="I16" s="94">
        <v>1</v>
      </c>
      <c r="J16" s="77"/>
      <c r="K16" s="33"/>
    </row>
    <row r="17" spans="1:11" ht="21.75" customHeight="1">
      <c r="A17" s="18"/>
      <c r="B17" s="128" t="s">
        <v>60</v>
      </c>
      <c r="C17" s="85">
        <v>17077</v>
      </c>
      <c r="D17" s="86">
        <v>5724</v>
      </c>
      <c r="E17" s="87">
        <f t="shared" si="0"/>
        <v>0.3351876793347778</v>
      </c>
      <c r="F17" s="89">
        <f t="shared" si="1"/>
        <v>1141</v>
      </c>
      <c r="G17" s="91">
        <v>1127</v>
      </c>
      <c r="H17" s="98">
        <f t="shared" si="2"/>
        <v>0.19689028651292803</v>
      </c>
      <c r="I17" s="94">
        <v>14</v>
      </c>
      <c r="J17" s="77"/>
      <c r="K17" s="33"/>
    </row>
    <row r="18" spans="1:11" ht="21.75" customHeight="1">
      <c r="A18" s="18"/>
      <c r="B18" s="128" t="s">
        <v>61</v>
      </c>
      <c r="C18" s="85">
        <v>15136</v>
      </c>
      <c r="D18" s="86">
        <v>3570</v>
      </c>
      <c r="E18" s="87">
        <f t="shared" si="0"/>
        <v>0.2358615221987315</v>
      </c>
      <c r="F18" s="89">
        <f t="shared" si="1"/>
        <v>563</v>
      </c>
      <c r="G18" s="91">
        <v>548</v>
      </c>
      <c r="H18" s="98">
        <f t="shared" si="2"/>
        <v>0.1535014005602241</v>
      </c>
      <c r="I18" s="94">
        <v>15</v>
      </c>
      <c r="J18" s="77"/>
      <c r="K18" s="33"/>
    </row>
    <row r="19" spans="1:11" ht="21.75" customHeight="1">
      <c r="A19" s="18"/>
      <c r="B19" s="128" t="s">
        <v>62</v>
      </c>
      <c r="C19" s="85">
        <v>3622</v>
      </c>
      <c r="D19" s="86">
        <v>1260</v>
      </c>
      <c r="E19" s="87">
        <f aca="true" t="shared" si="3" ref="E19:E34">D19/C19</f>
        <v>0.34787410270568747</v>
      </c>
      <c r="F19" s="89">
        <f>G19+I19</f>
        <v>265</v>
      </c>
      <c r="G19" s="91">
        <v>263</v>
      </c>
      <c r="H19" s="98">
        <f aca="true" t="shared" si="4" ref="H19:H34">G19/D19</f>
        <v>0.20873015873015874</v>
      </c>
      <c r="I19" s="94">
        <v>2</v>
      </c>
      <c r="J19" s="77"/>
      <c r="K19" s="33"/>
    </row>
    <row r="20" spans="1:10" ht="21.75" customHeight="1">
      <c r="A20" s="18"/>
      <c r="B20" s="128" t="s">
        <v>63</v>
      </c>
      <c r="C20" s="85">
        <v>1944</v>
      </c>
      <c r="D20" s="86">
        <v>855</v>
      </c>
      <c r="E20" s="87">
        <f t="shared" si="3"/>
        <v>0.4398148148148148</v>
      </c>
      <c r="F20" s="89">
        <f aca="true" t="shared" si="5" ref="F20:F33">G20+I20</f>
        <v>208</v>
      </c>
      <c r="G20" s="91">
        <v>203</v>
      </c>
      <c r="H20" s="98">
        <f t="shared" si="4"/>
        <v>0.23742690058479532</v>
      </c>
      <c r="I20" s="94">
        <v>5</v>
      </c>
      <c r="J20" s="77"/>
    </row>
    <row r="21" spans="1:10" ht="21.75" customHeight="1">
      <c r="A21" s="18"/>
      <c r="B21" s="128" t="s">
        <v>64</v>
      </c>
      <c r="C21" s="85">
        <v>1412</v>
      </c>
      <c r="D21" s="86">
        <v>548</v>
      </c>
      <c r="E21" s="87">
        <f>D21/C21</f>
        <v>0.3881019830028329</v>
      </c>
      <c r="F21" s="89">
        <f>G21+I21</f>
        <v>94</v>
      </c>
      <c r="G21" s="91">
        <v>91</v>
      </c>
      <c r="H21" s="98">
        <f>G21/D21</f>
        <v>0.16605839416058393</v>
      </c>
      <c r="I21" s="94">
        <v>3</v>
      </c>
      <c r="J21" s="77"/>
    </row>
    <row r="22" spans="1:10" ht="21.75" customHeight="1">
      <c r="A22" s="18"/>
      <c r="B22" s="128" t="s">
        <v>65</v>
      </c>
      <c r="C22" s="85">
        <v>1328</v>
      </c>
      <c r="D22" s="86">
        <v>676</v>
      </c>
      <c r="E22" s="87">
        <f>D22/C22</f>
        <v>0.5090361445783133</v>
      </c>
      <c r="F22" s="89">
        <f>G22+I22</f>
        <v>133</v>
      </c>
      <c r="G22" s="91">
        <v>129</v>
      </c>
      <c r="H22" s="98">
        <f>G22/D22</f>
        <v>0.1908284023668639</v>
      </c>
      <c r="I22" s="94">
        <v>4</v>
      </c>
      <c r="J22" s="77"/>
    </row>
    <row r="23" spans="1:10" ht="21.75" customHeight="1">
      <c r="A23" s="18"/>
      <c r="B23" s="128" t="s">
        <v>1</v>
      </c>
      <c r="C23" s="85">
        <v>1890</v>
      </c>
      <c r="D23" s="86">
        <v>1041</v>
      </c>
      <c r="E23" s="87">
        <f>D23/C23</f>
        <v>0.5507936507936508</v>
      </c>
      <c r="F23" s="89">
        <f>G23+I23</f>
        <v>278</v>
      </c>
      <c r="G23" s="91">
        <v>273</v>
      </c>
      <c r="H23" s="98">
        <f>G23/D23</f>
        <v>0.2622478386167147</v>
      </c>
      <c r="I23" s="94">
        <v>5</v>
      </c>
      <c r="J23" s="77"/>
    </row>
    <row r="24" spans="1:10" ht="21.75" customHeight="1">
      <c r="A24" s="18"/>
      <c r="B24" s="128" t="s">
        <v>4</v>
      </c>
      <c r="C24" s="85">
        <v>2873</v>
      </c>
      <c r="D24" s="86">
        <v>1201</v>
      </c>
      <c r="E24" s="87">
        <f>D24/C24</f>
        <v>0.41802993386703796</v>
      </c>
      <c r="F24" s="89">
        <f>G24+I24</f>
        <v>208</v>
      </c>
      <c r="G24" s="91">
        <v>204</v>
      </c>
      <c r="H24" s="98">
        <f>G24/D24</f>
        <v>0.16985845129059118</v>
      </c>
      <c r="I24" s="94">
        <v>4</v>
      </c>
      <c r="J24" s="77"/>
    </row>
    <row r="25" spans="1:11" ht="21.75" customHeight="1">
      <c r="A25" s="18"/>
      <c r="B25" s="128" t="s">
        <v>3</v>
      </c>
      <c r="C25" s="85">
        <v>1243</v>
      </c>
      <c r="D25" s="86">
        <v>725</v>
      </c>
      <c r="E25" s="87">
        <f>D25/C25</f>
        <v>0.583266291230893</v>
      </c>
      <c r="F25" s="89">
        <f t="shared" si="5"/>
        <v>218</v>
      </c>
      <c r="G25" s="91">
        <v>218</v>
      </c>
      <c r="H25" s="98">
        <f t="shared" si="4"/>
        <v>0.3006896551724138</v>
      </c>
      <c r="I25" s="94">
        <v>0</v>
      </c>
      <c r="J25" s="77"/>
      <c r="K25" s="33"/>
    </row>
    <row r="26" spans="1:10" ht="21.75" customHeight="1">
      <c r="A26" s="18"/>
      <c r="B26" s="128" t="s">
        <v>5</v>
      </c>
      <c r="C26" s="85">
        <v>1501</v>
      </c>
      <c r="D26" s="86">
        <v>829</v>
      </c>
      <c r="E26" s="87">
        <f t="shared" si="3"/>
        <v>0.5522984676882079</v>
      </c>
      <c r="F26" s="89">
        <f t="shared" si="5"/>
        <v>240</v>
      </c>
      <c r="G26" s="91">
        <v>238</v>
      </c>
      <c r="H26" s="98">
        <f t="shared" si="4"/>
        <v>0.2870928829915561</v>
      </c>
      <c r="I26" s="94">
        <v>2</v>
      </c>
      <c r="J26" s="77"/>
    </row>
    <row r="27" spans="1:10" ht="21.75" customHeight="1">
      <c r="A27" s="18"/>
      <c r="B27" s="128" t="s">
        <v>6</v>
      </c>
      <c r="C27" s="85">
        <v>8511</v>
      </c>
      <c r="D27" s="86">
        <v>3578</v>
      </c>
      <c r="E27" s="87">
        <f t="shared" si="3"/>
        <v>0.42039713312184235</v>
      </c>
      <c r="F27" s="89">
        <f t="shared" si="5"/>
        <v>696</v>
      </c>
      <c r="G27" s="91">
        <v>685</v>
      </c>
      <c r="H27" s="98">
        <f t="shared" si="4"/>
        <v>0.19144773616545557</v>
      </c>
      <c r="I27" s="94">
        <v>11</v>
      </c>
      <c r="J27" s="77"/>
    </row>
    <row r="28" spans="1:10" ht="21.75" customHeight="1">
      <c r="A28" s="18"/>
      <c r="B28" s="128" t="s">
        <v>7</v>
      </c>
      <c r="C28" s="85">
        <v>8935</v>
      </c>
      <c r="D28" s="86">
        <v>3238</v>
      </c>
      <c r="E28" s="87">
        <f t="shared" si="3"/>
        <v>0.3623950755456072</v>
      </c>
      <c r="F28" s="89">
        <f t="shared" si="5"/>
        <v>685</v>
      </c>
      <c r="G28" s="91">
        <v>676</v>
      </c>
      <c r="H28" s="98">
        <f t="shared" si="4"/>
        <v>0.20877084620135886</v>
      </c>
      <c r="I28" s="94">
        <v>9</v>
      </c>
      <c r="J28" s="77"/>
    </row>
    <row r="29" spans="1:11" ht="21.75" customHeight="1">
      <c r="A29" s="18"/>
      <c r="B29" s="128" t="s">
        <v>8</v>
      </c>
      <c r="C29" s="85">
        <v>9188</v>
      </c>
      <c r="D29" s="86">
        <v>2680</v>
      </c>
      <c r="E29" s="87">
        <f t="shared" si="3"/>
        <v>0.2916848062690466</v>
      </c>
      <c r="F29" s="89">
        <f t="shared" si="5"/>
        <v>515</v>
      </c>
      <c r="G29" s="91">
        <v>503</v>
      </c>
      <c r="H29" s="98">
        <f t="shared" si="4"/>
        <v>0.1876865671641791</v>
      </c>
      <c r="I29" s="94">
        <v>12</v>
      </c>
      <c r="J29" s="77"/>
      <c r="K29" s="33"/>
    </row>
    <row r="30" spans="1:10" ht="21.75" customHeight="1">
      <c r="A30" s="18"/>
      <c r="B30" s="128" t="s">
        <v>9</v>
      </c>
      <c r="C30" s="85">
        <v>3452</v>
      </c>
      <c r="D30" s="86">
        <v>1587</v>
      </c>
      <c r="E30" s="87">
        <f t="shared" si="3"/>
        <v>0.4597334878331402</v>
      </c>
      <c r="F30" s="89">
        <f t="shared" si="5"/>
        <v>343</v>
      </c>
      <c r="G30" s="91">
        <v>339</v>
      </c>
      <c r="H30" s="98">
        <f t="shared" si="4"/>
        <v>0.21361058601134217</v>
      </c>
      <c r="I30" s="94">
        <v>4</v>
      </c>
      <c r="J30" s="77"/>
    </row>
    <row r="31" spans="1:10" ht="21.75" customHeight="1">
      <c r="A31" s="18"/>
      <c r="B31" s="128" t="s">
        <v>11</v>
      </c>
      <c r="C31" s="85">
        <v>3211</v>
      </c>
      <c r="D31" s="86">
        <v>1484</v>
      </c>
      <c r="E31" s="87">
        <f t="shared" si="3"/>
        <v>0.4621613204609156</v>
      </c>
      <c r="F31" s="89">
        <f t="shared" si="5"/>
        <v>313</v>
      </c>
      <c r="G31" s="91">
        <v>309</v>
      </c>
      <c r="H31" s="98">
        <f t="shared" si="4"/>
        <v>0.2082210242587601</v>
      </c>
      <c r="I31" s="94">
        <v>4</v>
      </c>
      <c r="J31" s="77"/>
    </row>
    <row r="32" spans="1:10" ht="21.75" customHeight="1">
      <c r="A32" s="18"/>
      <c r="B32" s="128" t="s">
        <v>10</v>
      </c>
      <c r="C32" s="85">
        <v>5949</v>
      </c>
      <c r="D32" s="86">
        <v>2300</v>
      </c>
      <c r="E32" s="87">
        <f t="shared" si="3"/>
        <v>0.3866195999327618</v>
      </c>
      <c r="F32" s="89">
        <f t="shared" si="5"/>
        <v>458</v>
      </c>
      <c r="G32" s="91">
        <v>447</v>
      </c>
      <c r="H32" s="98">
        <f t="shared" si="4"/>
        <v>0.19434782608695653</v>
      </c>
      <c r="I32" s="94">
        <v>11</v>
      </c>
      <c r="J32" s="77"/>
    </row>
    <row r="33" spans="1:11" ht="21.75" customHeight="1">
      <c r="A33" s="18"/>
      <c r="B33" s="128" t="s">
        <v>12</v>
      </c>
      <c r="C33" s="85">
        <v>2377</v>
      </c>
      <c r="D33" s="86">
        <v>943</v>
      </c>
      <c r="E33" s="87">
        <f t="shared" si="3"/>
        <v>0.39671855279764406</v>
      </c>
      <c r="F33" s="89">
        <f t="shared" si="5"/>
        <v>205</v>
      </c>
      <c r="G33" s="91">
        <v>201</v>
      </c>
      <c r="H33" s="98">
        <f t="shared" si="4"/>
        <v>0.21314952279957583</v>
      </c>
      <c r="I33" s="94">
        <v>4</v>
      </c>
      <c r="J33" s="77"/>
      <c r="K33" s="33"/>
    </row>
    <row r="34" spans="1:10" ht="21.75" customHeight="1">
      <c r="A34" s="18"/>
      <c r="B34" s="128" t="s">
        <v>13</v>
      </c>
      <c r="C34" s="85">
        <v>5003</v>
      </c>
      <c r="D34" s="86">
        <v>1946</v>
      </c>
      <c r="E34" s="87">
        <f t="shared" si="3"/>
        <v>0.3889666200279832</v>
      </c>
      <c r="F34" s="89">
        <f>G34+I34</f>
        <v>427</v>
      </c>
      <c r="G34" s="91">
        <v>425</v>
      </c>
      <c r="H34" s="98">
        <f t="shared" si="4"/>
        <v>0.2183967112024666</v>
      </c>
      <c r="I34" s="94">
        <v>2</v>
      </c>
      <c r="J34" s="77"/>
    </row>
    <row r="35" spans="1:10" ht="21.75" customHeight="1">
      <c r="A35" s="18"/>
      <c r="B35" s="128" t="s">
        <v>14</v>
      </c>
      <c r="C35" s="85">
        <v>2193</v>
      </c>
      <c r="D35" s="86">
        <v>1079</v>
      </c>
      <c r="E35" s="87">
        <f>D35/C35</f>
        <v>0.49202006383948926</v>
      </c>
      <c r="F35" s="89">
        <f>G35+I35</f>
        <v>214</v>
      </c>
      <c r="G35" s="91">
        <v>214</v>
      </c>
      <c r="H35" s="98">
        <f>G35/D35</f>
        <v>0.19833178869323448</v>
      </c>
      <c r="I35" s="94">
        <v>0</v>
      </c>
      <c r="J35" s="77"/>
    </row>
    <row r="36" spans="1:10" ht="21.75" customHeight="1">
      <c r="A36" s="19"/>
      <c r="B36" s="129" t="s">
        <v>51</v>
      </c>
      <c r="C36" s="130" t="s">
        <v>67</v>
      </c>
      <c r="D36" s="131" t="s">
        <v>67</v>
      </c>
      <c r="E36" s="132" t="s">
        <v>67</v>
      </c>
      <c r="F36" s="90">
        <f>G36+I36</f>
        <v>166</v>
      </c>
      <c r="G36" s="92">
        <v>163</v>
      </c>
      <c r="H36" s="133" t="s">
        <v>67</v>
      </c>
      <c r="I36" s="95">
        <v>3</v>
      </c>
      <c r="J36" s="77"/>
    </row>
    <row r="37" spans="2:9" ht="21.75" customHeight="1">
      <c r="B37" s="184"/>
      <c r="C37" s="185"/>
      <c r="D37" s="185"/>
      <c r="E37" s="185"/>
      <c r="F37" s="185"/>
      <c r="G37" s="185"/>
      <c r="H37" s="185"/>
      <c r="I37" s="185"/>
    </row>
    <row r="38" spans="2:9" ht="13.5">
      <c r="B38" s="20"/>
      <c r="G38" s="31"/>
      <c r="H38" s="32"/>
      <c r="I38" s="31"/>
    </row>
  </sheetData>
  <sheetProtection/>
  <mergeCells count="10">
    <mergeCell ref="B37:I37"/>
    <mergeCell ref="A7:B7"/>
    <mergeCell ref="G5:G6"/>
    <mergeCell ref="I5:I6"/>
    <mergeCell ref="A1:I1"/>
    <mergeCell ref="A4:C6"/>
    <mergeCell ref="D4:D6"/>
    <mergeCell ref="E4:E6"/>
    <mergeCell ref="A2:I2"/>
    <mergeCell ref="F4:I4"/>
  </mergeCells>
  <printOptions horizontalCentered="1"/>
  <pageMargins left="0.4724409448818898" right="0.2362204724409449" top="0.5905511811023623" bottom="0.5905511811023623" header="0.4330708661417323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2023-07-05T00:07:26Z</dcterms:created>
  <dcterms:modified xsi:type="dcterms:W3CDTF">2024-02-05T07:15:18Z</dcterms:modified>
  <cp:category/>
  <cp:version/>
  <cp:contentType/>
  <cp:contentStatus/>
</cp:coreProperties>
</file>