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0" documentId="13_ncr:1_{EBBB7775-05BA-4C96-91CD-814598EEA965}" xr6:coauthVersionLast="47" xr6:coauthVersionMax="47" xr10:uidLastSave="{00000000-0000-0000-0000-000000000000}"/>
  <bookViews>
    <workbookView xWindow="-120" yWindow="-120" windowWidth="29040" windowHeight="15720" xr2:uid="{00000000-000D-0000-FFFF-FFFF00000000}"/>
  </bookViews>
  <sheets>
    <sheet name="概算シート" sheetId="7" r:id="rId1"/>
    <sheet name="計算例" sheetId="6" r:id="rId2"/>
    <sheet name="公的年金所得計算表" sheetId="5" r:id="rId3"/>
    <sheet name="所得の見方" sheetId="3" r:id="rId4"/>
  </sheets>
  <definedNames>
    <definedName name="_xlnm.Print_Area" localSheetId="0">概算シート!$A$1:$X$68</definedName>
    <definedName name="_xlnm.Print_Area" localSheetId="1">計算例!$A$1:$X$68</definedName>
    <definedName name="_xlnm.Print_Area" localSheetId="3">所得の見方!$A$1:$AA$58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6" i="6" l="1" a="1"/>
  <c r="G46" i="6" s="1"/>
  <c r="G46" i="7" a="1"/>
  <c r="G46" i="7" s="1"/>
  <c r="J13" i="7"/>
  <c r="D54" i="7" s="1"/>
  <c r="J54" i="7" s="1"/>
  <c r="J13" i="6"/>
  <c r="G56" i="7"/>
  <c r="D44" i="7"/>
  <c r="J44" i="7" s="1"/>
  <c r="G25" i="7"/>
  <c r="G37" i="7" s="1"/>
  <c r="D23" i="7"/>
  <c r="J23" i="7" s="1"/>
  <c r="F20" i="7"/>
  <c r="AC11" i="7" s="1"/>
  <c r="AB13" i="7"/>
  <c r="F13" i="7"/>
  <c r="E13" i="7"/>
  <c r="AB11" i="7" s="1"/>
  <c r="AD11" i="7" s="1"/>
  <c r="J12" i="7"/>
  <c r="J11" i="7"/>
  <c r="J10" i="7"/>
  <c r="J9" i="7"/>
  <c r="J8" i="7"/>
  <c r="G56" i="6"/>
  <c r="D54" i="6"/>
  <c r="J54" i="6" s="1"/>
  <c r="D44" i="6"/>
  <c r="J44" i="6" s="1"/>
  <c r="D35" i="6"/>
  <c r="J35" i="6" s="1"/>
  <c r="G25" i="6"/>
  <c r="G37" i="6" s="1"/>
  <c r="D23" i="6"/>
  <c r="J23" i="6" s="1"/>
  <c r="F20" i="6"/>
  <c r="AB13" i="6"/>
  <c r="F13" i="6"/>
  <c r="E13" i="6"/>
  <c r="AB11" i="6" s="1"/>
  <c r="J12" i="6"/>
  <c r="J11" i="6"/>
  <c r="J10" i="6"/>
  <c r="J9" i="6"/>
  <c r="J8" i="6"/>
  <c r="AB10" i="7" l="1"/>
  <c r="AB9" i="7"/>
  <c r="D35" i="7"/>
  <c r="J35" i="7" s="1"/>
  <c r="AC11" i="6"/>
  <c r="AB10" i="6"/>
  <c r="AB9" i="6"/>
  <c r="AD11" i="6"/>
  <c r="AC9" i="7"/>
  <c r="AD9" i="7" s="1"/>
  <c r="AB14" i="7" s="1"/>
  <c r="AC10" i="7"/>
  <c r="AD10" i="7" s="1"/>
  <c r="AC9" i="6"/>
  <c r="AD9" i="6" s="1"/>
  <c r="AC10" i="6"/>
  <c r="AD10" i="6" l="1"/>
  <c r="AB14" i="6"/>
  <c r="J46" i="6" s="1"/>
  <c r="J48" i="6" s="1"/>
  <c r="J50" i="6" s="1"/>
  <c r="J46" i="7"/>
  <c r="J48" i="7" s="1"/>
  <c r="J50" i="7" s="1"/>
  <c r="J27" i="7"/>
  <c r="J25" i="7"/>
  <c r="J56" i="7"/>
  <c r="J58" i="7" s="1"/>
  <c r="J60" i="7" s="1"/>
  <c r="J37" i="7"/>
  <c r="J39" i="7" s="1"/>
  <c r="J41" i="7" s="1"/>
  <c r="J29" i="7" l="1"/>
  <c r="J31" i="7" s="1"/>
  <c r="J65" i="7" s="1"/>
  <c r="J56" i="6"/>
  <c r="J58" i="6" s="1"/>
  <c r="J60" i="6" s="1"/>
  <c r="J25" i="6"/>
  <c r="J27" i="6"/>
  <c r="J37" i="6"/>
  <c r="J39" i="6" s="1"/>
  <c r="J41" i="6" s="1"/>
  <c r="J29" i="6" l="1"/>
  <c r="J31" i="6" s="1"/>
  <c r="J65" i="6" s="1"/>
  <c r="D7" i="5" l="1"/>
  <c r="D12"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<sst xmlns="http://schemas.openxmlformats.org/spreadsheetml/2006/main" count="258" uniqueCount="86">
  <si>
    <t>年齢</t>
    <rPh sb="0" eb="2">
      <t>ネンレイ</t>
    </rPh>
    <phoneticPr fontId="1"/>
  </si>
  <si>
    <t>■医療分</t>
    <rPh sb="1" eb="3">
      <t>イリョウ</t>
    </rPh>
    <rPh sb="3" eb="4">
      <t>ブン</t>
    </rPh>
    <phoneticPr fontId="1"/>
  </si>
  <si>
    <t>　所得割額</t>
    <rPh sb="1" eb="3">
      <t>ショトク</t>
    </rPh>
    <rPh sb="3" eb="4">
      <t>ワリ</t>
    </rPh>
    <rPh sb="4" eb="5">
      <t>ガク</t>
    </rPh>
    <phoneticPr fontId="1"/>
  </si>
  <si>
    <t>　均等割額</t>
    <rPh sb="1" eb="4">
      <t>キントウワ</t>
    </rPh>
    <rPh sb="4" eb="5">
      <t>ガク</t>
    </rPh>
    <phoneticPr fontId="1"/>
  </si>
  <si>
    <t>世帯合計</t>
    <rPh sb="0" eb="2">
      <t>セタイ</t>
    </rPh>
    <rPh sb="2" eb="4">
      <t>ゴウケイ</t>
    </rPh>
    <phoneticPr fontId="1"/>
  </si>
  <si>
    <t>×</t>
    <phoneticPr fontId="1"/>
  </si>
  <si>
    <t>％</t>
    <phoneticPr fontId="1"/>
  </si>
  <si>
    <t>＝</t>
    <phoneticPr fontId="1"/>
  </si>
  <si>
    <t>　平等割額</t>
    <rPh sb="1" eb="3">
      <t>ビョウドウ</t>
    </rPh>
    <rPh sb="3" eb="4">
      <t>ワリ</t>
    </rPh>
    <rPh sb="4" eb="5">
      <t>ガク</t>
    </rPh>
    <phoneticPr fontId="1"/>
  </si>
  <si>
    <t>人</t>
    <rPh sb="0" eb="1">
      <t>ニン</t>
    </rPh>
    <phoneticPr fontId="1"/>
  </si>
  <si>
    <t>世帯</t>
    <rPh sb="0" eb="2">
      <t>セタイ</t>
    </rPh>
    <phoneticPr fontId="1"/>
  </si>
  <si>
    <t>≒</t>
    <phoneticPr fontId="1"/>
  </si>
  <si>
    <t>■介護分</t>
    <rPh sb="1" eb="3">
      <t>カイゴ</t>
    </rPh>
    <rPh sb="3" eb="4">
      <t>ブン</t>
    </rPh>
    <phoneticPr fontId="1"/>
  </si>
  <si>
    <t>　　Ａ</t>
    <phoneticPr fontId="1"/>
  </si>
  <si>
    <t>　　Ｂ</t>
    <phoneticPr fontId="1"/>
  </si>
  <si>
    <t>　　Ｃ</t>
    <phoneticPr fontId="1"/>
  </si>
  <si>
    <t>Ａ＋Ｂ＋Ｃ</t>
    <phoneticPr fontId="1"/>
  </si>
  <si>
    <t>D</t>
    <phoneticPr fontId="1"/>
  </si>
  <si>
    <t>Ｅ</t>
    <phoneticPr fontId="1"/>
  </si>
  <si>
    <t>Ｆ</t>
    <phoneticPr fontId="1"/>
  </si>
  <si>
    <t>Ｇ</t>
    <phoneticPr fontId="1"/>
  </si>
  <si>
    <t>■後期支援分</t>
    <phoneticPr fontId="1"/>
  </si>
  <si>
    <t>Ｄ＋Ｅ</t>
    <phoneticPr fontId="1"/>
  </si>
  <si>
    <t>Ｆ＋Ｇ</t>
    <phoneticPr fontId="1"/>
  </si>
  <si>
    <t>上越市国保年金課</t>
    <rPh sb="0" eb="3">
      <t>ジョウエツシ</t>
    </rPh>
    <rPh sb="3" eb="8">
      <t>コクホネンキンカ</t>
    </rPh>
    <phoneticPr fontId="1"/>
  </si>
  <si>
    <t>被保険者　１</t>
    <rPh sb="0" eb="4">
      <t>ヒホケンシャ</t>
    </rPh>
    <phoneticPr fontId="1"/>
  </si>
  <si>
    <t>被保険者　２</t>
    <rPh sb="0" eb="4">
      <t>ヒホケンシャ</t>
    </rPh>
    <phoneticPr fontId="1"/>
  </si>
  <si>
    <t>被保険者　３</t>
    <rPh sb="0" eb="4">
      <t>ヒホケンシャ</t>
    </rPh>
    <phoneticPr fontId="1"/>
  </si>
  <si>
    <t>被保険者　４</t>
    <rPh sb="0" eb="4">
      <t>ヒホケンシャ</t>
    </rPh>
    <phoneticPr fontId="1"/>
  </si>
  <si>
    <t>被保険者　５</t>
    <rPh sb="0" eb="4">
      <t>ヒホケンシャ</t>
    </rPh>
    <phoneticPr fontId="1"/>
  </si>
  <si>
    <t>　【概算】</t>
    <rPh sb="2" eb="4">
      <t>ガイサン</t>
    </rPh>
    <phoneticPr fontId="1"/>
  </si>
  <si>
    <t>　国民健康保険税額</t>
    <rPh sb="1" eb="3">
      <t>コクミン</t>
    </rPh>
    <rPh sb="3" eb="5">
      <t>ケンコウ</t>
    </rPh>
    <rPh sb="5" eb="7">
      <t>ホケン</t>
    </rPh>
    <rPh sb="7" eb="9">
      <t>ゼイガク</t>
    </rPh>
    <phoneticPr fontId="1"/>
  </si>
  <si>
    <t>①</t>
    <phoneticPr fontId="1"/>
  </si>
  <si>
    <t>③</t>
    <phoneticPr fontId="1"/>
  </si>
  <si>
    <t>②</t>
    <phoneticPr fontId="1"/>
  </si>
  <si>
    <t>円</t>
    <rPh sb="0" eb="1">
      <t>エン</t>
    </rPh>
    <phoneticPr fontId="1"/>
  </si>
  <si>
    <t>既に加入している方及び
新たに加入される方</t>
    <rPh sb="0" eb="1">
      <t>スデ</t>
    </rPh>
    <rPh sb="2" eb="4">
      <t>カニュウ</t>
    </rPh>
    <rPh sb="8" eb="9">
      <t>カタ</t>
    </rPh>
    <rPh sb="9" eb="10">
      <t>オヨ</t>
    </rPh>
    <rPh sb="12" eb="13">
      <t>アラ</t>
    </rPh>
    <rPh sb="15" eb="17">
      <t>カニュウ</t>
    </rPh>
    <rPh sb="20" eb="21">
      <t>カタ</t>
    </rPh>
    <phoneticPr fontId="1"/>
  </si>
  <si>
    <t>0～74歳の方々が対象です。
（75歳からは後期高齢者医療制度になります）</t>
    <phoneticPr fontId="1"/>
  </si>
  <si>
    <t>年金収入額</t>
    <rPh sb="0" eb="2">
      <t>ネンキン</t>
    </rPh>
    <rPh sb="2" eb="4">
      <t>シュウニュウ</t>
    </rPh>
    <rPh sb="4" eb="5">
      <t>ガク</t>
    </rPh>
    <phoneticPr fontId="6"/>
  </si>
  <si>
    <t>該当する範囲の黄色いセルに、年金収入額を入力してください。</t>
    <rPh sb="14" eb="16">
      <t>ネンキン</t>
    </rPh>
    <rPh sb="16" eb="18">
      <t>シュウニュウ</t>
    </rPh>
    <rPh sb="18" eb="19">
      <t>ガク</t>
    </rPh>
    <rPh sb="20" eb="22">
      <t>ニュウリョク</t>
    </rPh>
    <phoneticPr fontId="6"/>
  </si>
  <si>
    <t>（課税限度額 170,000円）</t>
    <rPh sb="1" eb="3">
      <t>カゼイ</t>
    </rPh>
    <rPh sb="3" eb="5">
      <t>ゲンド</t>
    </rPh>
    <rPh sb="5" eb="6">
      <t>ガク</t>
    </rPh>
    <rPh sb="14" eb="15">
      <t>エン</t>
    </rPh>
    <phoneticPr fontId="1"/>
  </si>
  <si>
    <r>
      <t xml:space="preserve">   算定基礎額</t>
    </r>
    <r>
      <rPr>
        <sz val="10"/>
        <color indexed="8"/>
        <rFont val="ＭＳ Ｐゴシック"/>
        <family val="3"/>
        <charset val="128"/>
      </rPr>
      <t xml:space="preserve">
（所得額 - 基礎控除43万円）</t>
    </r>
    <rPh sb="3" eb="5">
      <t>サンテイ</t>
    </rPh>
    <rPh sb="5" eb="7">
      <t>キソ</t>
    </rPh>
    <rPh sb="7" eb="8">
      <t>ガク</t>
    </rPh>
    <phoneticPr fontId="1"/>
  </si>
  <si>
    <t>公的年金所得</t>
    <rPh sb="0" eb="2">
      <t>コウテキ</t>
    </rPh>
    <rPh sb="2" eb="4">
      <t>ネンキン</t>
    </rPh>
    <rPh sb="4" eb="6">
      <t>ショトク</t>
    </rPh>
    <phoneticPr fontId="6"/>
  </si>
  <si>
    <t>※公的年金所得以外の合計所得金額が、
未記入の場合は0として計算されます</t>
    <rPh sb="19" eb="22">
      <t>ミキニュウ</t>
    </rPh>
    <rPh sb="23" eb="25">
      <t>バアイ</t>
    </rPh>
    <rPh sb="30" eb="32">
      <t>ケイサン</t>
    </rPh>
    <phoneticPr fontId="6"/>
  </si>
  <si>
    <t>公的年金所得以外の
合計所得金額</t>
    <rPh sb="0" eb="2">
      <t>コウテキ</t>
    </rPh>
    <rPh sb="2" eb="4">
      <t>ネンキン</t>
    </rPh>
    <rPh sb="4" eb="6">
      <t>ショトク</t>
    </rPh>
    <rPh sb="6" eb="8">
      <t>イガイ</t>
    </rPh>
    <rPh sb="10" eb="16">
      <t>ゴウケイショトクキンガク</t>
    </rPh>
    <phoneticPr fontId="2"/>
  </si>
  <si>
    <t>（課税限度額　260,000円）</t>
    <rPh sb="1" eb="3">
      <t>カゼイ</t>
    </rPh>
    <rPh sb="3" eb="5">
      <t>ゲンド</t>
    </rPh>
    <rPh sb="5" eb="6">
      <t>ガク</t>
    </rPh>
    <rPh sb="14" eb="15">
      <t>エン</t>
    </rPh>
    <phoneticPr fontId="1"/>
  </si>
  <si>
    <t>令和8年度 上越市 国民健康保険税の概算シート</t>
    <rPh sb="0" eb="2">
      <t>レイワ</t>
    </rPh>
    <rPh sb="6" eb="9">
      <t>ジョウエツシ</t>
    </rPh>
    <rPh sb="10" eb="12">
      <t>コクミン</t>
    </rPh>
    <rPh sb="12" eb="14">
      <t>ケンコウ</t>
    </rPh>
    <rPh sb="14" eb="16">
      <t>ホケン</t>
    </rPh>
    <rPh sb="16" eb="17">
      <t>ゼイ</t>
    </rPh>
    <rPh sb="18" eb="20">
      <t>ガイサン</t>
    </rPh>
    <phoneticPr fontId="1"/>
  </si>
  <si>
    <t>○65歳未満（昭和36年1月2日以後に生まれた方）</t>
    <rPh sb="3" eb="4">
      <t>サイ</t>
    </rPh>
    <rPh sb="4" eb="6">
      <t>ミマン</t>
    </rPh>
    <rPh sb="7" eb="9">
      <t>ショウワ</t>
    </rPh>
    <rPh sb="11" eb="12">
      <t>ネン</t>
    </rPh>
    <rPh sb="13" eb="14">
      <t>ガツ</t>
    </rPh>
    <rPh sb="15" eb="16">
      <t>ニチ</t>
    </rPh>
    <rPh sb="16" eb="18">
      <t>イゴ</t>
    </rPh>
    <rPh sb="19" eb="20">
      <t>ウ</t>
    </rPh>
    <rPh sb="23" eb="24">
      <t>カタ</t>
    </rPh>
    <phoneticPr fontId="6"/>
  </si>
  <si>
    <t>○65歳以上（昭和36年1月1日以前に生まれた方）</t>
    <rPh sb="3" eb="4">
      <t>サイ</t>
    </rPh>
    <rPh sb="4" eb="6">
      <t>イジョウ</t>
    </rPh>
    <rPh sb="7" eb="9">
      <t>ショウワ</t>
    </rPh>
    <rPh sb="11" eb="12">
      <t>ネン</t>
    </rPh>
    <rPh sb="13" eb="14">
      <t>ガツ</t>
    </rPh>
    <rPh sb="15" eb="16">
      <t>ニチ</t>
    </rPh>
    <rPh sb="16" eb="18">
      <t>イゼン</t>
    </rPh>
    <rPh sb="19" eb="20">
      <t>ウ</t>
    </rPh>
    <rPh sb="23" eb="24">
      <t>カタ</t>
    </rPh>
    <phoneticPr fontId="6"/>
  </si>
  <si>
    <t>令和7年分　公的年金所得計算表</t>
    <rPh sb="0" eb="2">
      <t>レイワ</t>
    </rPh>
    <rPh sb="3" eb="5">
      <t>ネンブン</t>
    </rPh>
    <phoneticPr fontId="6"/>
  </si>
  <si>
    <t>④</t>
    <phoneticPr fontId="1"/>
  </si>
  <si>
    <t>■子ども・子育て支援分</t>
    <rPh sb="1" eb="2">
      <t>コ</t>
    </rPh>
    <rPh sb="5" eb="7">
      <t>コソダ</t>
    </rPh>
    <rPh sb="8" eb="10">
      <t>シエン</t>
    </rPh>
    <rPh sb="10" eb="11">
      <t>ブン</t>
    </rPh>
    <phoneticPr fontId="1"/>
  </si>
  <si>
    <t>（課税限度額　670,000円）</t>
    <rPh sb="1" eb="3">
      <t>カゼイ</t>
    </rPh>
    <rPh sb="3" eb="5">
      <t>ゲンド</t>
    </rPh>
    <rPh sb="5" eb="6">
      <t>ガク</t>
    </rPh>
    <rPh sb="14" eb="15">
      <t>エン</t>
    </rPh>
    <phoneticPr fontId="1"/>
  </si>
  <si>
    <t>（課税限度額 30,000円）</t>
    <rPh sb="1" eb="3">
      <t>カゼイ</t>
    </rPh>
    <rPh sb="3" eb="5">
      <t>ゲンド</t>
    </rPh>
    <rPh sb="5" eb="6">
      <t>ガク</t>
    </rPh>
    <rPh sb="13" eb="14">
      <t>エン</t>
    </rPh>
    <phoneticPr fontId="1"/>
  </si>
  <si>
    <t>　令和8年度</t>
    <rPh sb="1" eb="3">
      <t>レイワ</t>
    </rPh>
    <phoneticPr fontId="1"/>
  </si>
  <si>
    <t>①＋②＋③ + ④</t>
    <phoneticPr fontId="1"/>
  </si>
  <si>
    <t>H</t>
    <phoneticPr fontId="1"/>
  </si>
  <si>
    <t>I</t>
    <phoneticPr fontId="1"/>
  </si>
  <si>
    <t>H＋I</t>
    <phoneticPr fontId="1"/>
  </si>
  <si>
    <t>（18歳以上の方のみ）</t>
    <phoneticPr fontId="1"/>
  </si>
  <si>
    <t>【試算例】 令和8年度 上越市 国民健康保険税の概算シート</t>
    <rPh sb="1" eb="3">
      <t>シサン</t>
    </rPh>
    <rPh sb="3" eb="4">
      <t>レイ</t>
    </rPh>
    <rPh sb="6" eb="8">
      <t>レイワ</t>
    </rPh>
    <rPh sb="12" eb="15">
      <t>ジョウエツシ</t>
    </rPh>
    <rPh sb="16" eb="18">
      <t>コクミン</t>
    </rPh>
    <rPh sb="18" eb="20">
      <t>ケンコウ</t>
    </rPh>
    <rPh sb="20" eb="22">
      <t>ホケン</t>
    </rPh>
    <rPh sb="22" eb="23">
      <t>ゼイ</t>
    </rPh>
    <rPh sb="24" eb="26">
      <t>ガイサン</t>
    </rPh>
    <phoneticPr fontId="1"/>
  </si>
  <si>
    <r>
      <t>給与所得のみの場合は、源泉徴収票の「給与所得控除後の金額」を入力してください。確定申告した場合は確定申告書の「合計」を入力してください（別シート「所得の見方」参照）。年金収入のみの場合は別シート「公的年金所得計算表」を用いて</t>
    </r>
    <r>
      <rPr>
        <sz val="9"/>
        <color indexed="8"/>
        <rFont val="ＭＳ Ｐゴシック"/>
        <family val="3"/>
        <charset val="128"/>
      </rPr>
      <t>計算した所得を入力してください。</t>
    </r>
    <rPh sb="26" eb="28">
      <t>キンガク</t>
    </rPh>
    <rPh sb="45" eb="47">
      <t>バアイ</t>
    </rPh>
    <rPh sb="48" eb="50">
      <t>カクテイ</t>
    </rPh>
    <rPh sb="50" eb="53">
      <t>シンコクショ</t>
    </rPh>
    <rPh sb="59" eb="61">
      <t>ニュウリョク</t>
    </rPh>
    <rPh sb="68" eb="69">
      <t>ベツ</t>
    </rPh>
    <rPh sb="73" eb="75">
      <t>ショトク</t>
    </rPh>
    <rPh sb="76" eb="78">
      <t>ミカタ</t>
    </rPh>
    <rPh sb="79" eb="81">
      <t>サンショウ</t>
    </rPh>
    <rPh sb="83" eb="85">
      <t>ネンキン</t>
    </rPh>
    <rPh sb="85" eb="87">
      <t>シュウニュウ</t>
    </rPh>
    <rPh sb="90" eb="92">
      <t>バアイ</t>
    </rPh>
    <rPh sb="93" eb="94">
      <t>ベツ</t>
    </rPh>
    <rPh sb="98" eb="100">
      <t>コウテキ</t>
    </rPh>
    <rPh sb="109" eb="110">
      <t>モチ</t>
    </rPh>
    <rPh sb="112" eb="114">
      <t>ケイサン</t>
    </rPh>
    <rPh sb="116" eb="118">
      <t>ショトク</t>
    </rPh>
    <rPh sb="119" eb="121">
      <t>ニュウリョク</t>
    </rPh>
    <phoneticPr fontId="1"/>
  </si>
  <si>
    <r>
      <rPr>
        <b/>
        <sz val="12"/>
        <rFont val="ＭＳ Ｐゴシック"/>
        <family val="3"/>
        <charset val="128"/>
      </rPr>
      <t>★「黄色セル（太枠内）」のみ</t>
    </r>
    <r>
      <rPr>
        <sz val="12"/>
        <rFont val="ＭＳ Ｐゴシック"/>
        <family val="3"/>
        <charset val="128"/>
      </rPr>
      <t>に国保に既に加入している方及び新たに加入される方の</t>
    </r>
    <rPh sb="2" eb="4">
      <t>キイロ</t>
    </rPh>
    <rPh sb="7" eb="9">
      <t>フトワク</t>
    </rPh>
    <rPh sb="9" eb="10">
      <t>ナイ</t>
    </rPh>
    <rPh sb="15" eb="17">
      <t>コクホ</t>
    </rPh>
    <rPh sb="18" eb="19">
      <t>スデ</t>
    </rPh>
    <rPh sb="20" eb="22">
      <t>カニュウ</t>
    </rPh>
    <rPh sb="26" eb="27">
      <t>カタ</t>
    </rPh>
    <rPh sb="27" eb="28">
      <t>オヨ</t>
    </rPh>
    <rPh sb="29" eb="30">
      <t>アラ</t>
    </rPh>
    <rPh sb="32" eb="34">
      <t>カニュウ</t>
    </rPh>
    <rPh sb="37" eb="38">
      <t>カタ</t>
    </rPh>
    <phoneticPr fontId="1"/>
  </si>
  <si>
    <t>国保加入でない方が対象です。　　　　　　　　　　　　　（後期高齢者医療保険加入者も含みます）</t>
    <rPh sb="0" eb="2">
      <t>コクホ</t>
    </rPh>
    <rPh sb="2" eb="4">
      <t>カニュウ</t>
    </rPh>
    <rPh sb="7" eb="8">
      <t>カタ</t>
    </rPh>
    <rPh sb="9" eb="11">
      <t>タイショウ</t>
    </rPh>
    <rPh sb="35" eb="37">
      <t>ホケン</t>
    </rPh>
    <rPh sb="37" eb="40">
      <t>カニュウシャ</t>
    </rPh>
    <rPh sb="41" eb="42">
      <t>フク</t>
    </rPh>
    <phoneticPr fontId="1"/>
  </si>
  <si>
    <t>世帯主</t>
    <phoneticPr fontId="1"/>
  </si>
  <si>
    <t>※国保加入でない世帯主の所得額も含めて保険税の軽減判定をします。</t>
    <phoneticPr fontId="1"/>
  </si>
  <si>
    <t>給与・年金所得あり</t>
    <rPh sb="0" eb="2">
      <t>キュウヨ</t>
    </rPh>
    <rPh sb="3" eb="5">
      <t>ネンキン</t>
    </rPh>
    <rPh sb="5" eb="7">
      <t>ショトク</t>
    </rPh>
    <phoneticPr fontId="1"/>
  </si>
  <si>
    <r>
      <t>　　</t>
    </r>
    <r>
      <rPr>
        <b/>
        <sz val="12"/>
        <color theme="1"/>
        <rFont val="ＭＳ Ｐゴシック"/>
        <family val="3"/>
        <charset val="128"/>
        <scheme val="minor"/>
      </rPr>
      <t>「年齢」</t>
    </r>
    <r>
      <rPr>
        <sz val="12"/>
        <color theme="1"/>
        <rFont val="ＭＳ Ｐゴシック"/>
        <family val="3"/>
        <charset val="128"/>
        <scheme val="minor"/>
      </rPr>
      <t xml:space="preserve"> </t>
    </r>
    <r>
      <rPr>
        <b/>
        <sz val="12"/>
        <color theme="1"/>
        <rFont val="ＭＳ Ｐゴシック"/>
        <family val="3"/>
        <charset val="128"/>
        <scheme val="minor"/>
      </rPr>
      <t>「給与・年金所得あり」「令和7年中の所得額」</t>
    </r>
    <r>
      <rPr>
        <sz val="12"/>
        <color theme="1"/>
        <rFont val="ＭＳ Ｐゴシック"/>
        <family val="3"/>
        <charset val="128"/>
        <scheme val="minor"/>
      </rPr>
      <t xml:space="preserve"> を入力してください。</t>
    </r>
    <rPh sb="8" eb="10">
      <t>キュウヨ</t>
    </rPh>
    <rPh sb="11" eb="13">
      <t>ネンキン</t>
    </rPh>
    <rPh sb="13" eb="15">
      <t>ショトク</t>
    </rPh>
    <rPh sb="19" eb="21">
      <t>レイワ</t>
    </rPh>
    <rPh sb="22" eb="23">
      <t>ネン</t>
    </rPh>
    <rPh sb="23" eb="24">
      <t>チュウ</t>
    </rPh>
    <phoneticPr fontId="1"/>
  </si>
  <si>
    <t>令和7年中の所得額</t>
    <rPh sb="0" eb="2">
      <t>レイワ</t>
    </rPh>
    <rPh sb="3" eb="5">
      <t>ネンチュウ</t>
    </rPh>
    <rPh sb="6" eb="8">
      <t>ショトク</t>
    </rPh>
    <rPh sb="8" eb="9">
      <t>ガク</t>
    </rPh>
    <phoneticPr fontId="1"/>
  </si>
  <si>
    <t>令和7年中の所得額</t>
    <rPh sb="6" eb="8">
      <t>ショトク</t>
    </rPh>
    <rPh sb="8" eb="9">
      <t>ガク</t>
    </rPh>
    <phoneticPr fontId="1"/>
  </si>
  <si>
    <t>「給与収入55万超」「65歳未満で公的年金収入60万超」、「65歳以上で公的年金収入125万円超」いずれかに該当の場合のみ「有」にしてください。</t>
    <rPh sb="1" eb="3">
      <t>キュウヨ</t>
    </rPh>
    <rPh sb="3" eb="5">
      <t>シュウニュウ</t>
    </rPh>
    <rPh sb="7" eb="8">
      <t>マン</t>
    </rPh>
    <rPh sb="8" eb="9">
      <t>コ</t>
    </rPh>
    <rPh sb="13" eb="14">
      <t>サイ</t>
    </rPh>
    <rPh sb="14" eb="16">
      <t>ミマン</t>
    </rPh>
    <rPh sb="17" eb="21">
      <t>コウテキネンキン</t>
    </rPh>
    <rPh sb="21" eb="23">
      <t>シュウニュウ</t>
    </rPh>
    <rPh sb="25" eb="26">
      <t>マン</t>
    </rPh>
    <rPh sb="26" eb="27">
      <t>コ</t>
    </rPh>
    <rPh sb="32" eb="33">
      <t>サイ</t>
    </rPh>
    <rPh sb="33" eb="35">
      <t>イジョウ</t>
    </rPh>
    <rPh sb="36" eb="40">
      <t>コウテキネンキン</t>
    </rPh>
    <rPh sb="40" eb="42">
      <t>シュウニュウ</t>
    </rPh>
    <rPh sb="45" eb="46">
      <t>マン</t>
    </rPh>
    <rPh sb="46" eb="47">
      <t>エン</t>
    </rPh>
    <rPh sb="47" eb="48">
      <t>コ</t>
    </rPh>
    <rPh sb="54" eb="56">
      <t>ガイトウ</t>
    </rPh>
    <rPh sb="57" eb="59">
      <t>バアイ</t>
    </rPh>
    <rPh sb="62" eb="63">
      <t>アリ</t>
    </rPh>
    <phoneticPr fontId="1"/>
  </si>
  <si>
    <r>
      <t>★世帯主が国保加入者でない場合</t>
    </r>
    <r>
      <rPr>
        <sz val="12"/>
        <color theme="1"/>
        <rFont val="ＭＳ Ｐゴシック"/>
        <family val="3"/>
        <charset val="128"/>
        <scheme val="minor"/>
      </rPr>
      <t>（会社の社会保険等へ加入している）は、</t>
    </r>
    <r>
      <rPr>
        <b/>
        <sz val="12"/>
        <color theme="1"/>
        <rFont val="ＭＳ Ｐゴシック"/>
        <family val="3"/>
        <charset val="128"/>
        <scheme val="minor"/>
      </rPr>
      <t>「水色セル」へ</t>
    </r>
    <rPh sb="1" eb="4">
      <t>セタイヌシ</t>
    </rPh>
    <rPh sb="5" eb="7">
      <t>コクホ</t>
    </rPh>
    <rPh sb="7" eb="10">
      <t>カニュウシャ</t>
    </rPh>
    <rPh sb="13" eb="15">
      <t>バアイ</t>
    </rPh>
    <rPh sb="16" eb="18">
      <t>カイシャ</t>
    </rPh>
    <rPh sb="19" eb="23">
      <t>シャカイホケン</t>
    </rPh>
    <rPh sb="23" eb="24">
      <t>トウ</t>
    </rPh>
    <rPh sb="25" eb="27">
      <t>カニュウ</t>
    </rPh>
    <rPh sb="35" eb="37">
      <t>ミズイロ</t>
    </rPh>
    <phoneticPr fontId="1"/>
  </si>
  <si>
    <r>
      <t>「給与・年金所得あり</t>
    </r>
    <r>
      <rPr>
        <sz val="12"/>
        <color theme="1"/>
        <rFont val="ＭＳ Ｐゴシック"/>
        <family val="3"/>
        <charset val="128"/>
        <scheme val="minor"/>
      </rPr>
      <t>（入力条件は上記黄色セルと同じです）</t>
    </r>
    <r>
      <rPr>
        <b/>
        <sz val="12"/>
        <color theme="1"/>
        <rFont val="ＭＳ Ｐゴシック"/>
        <family val="3"/>
        <charset val="128"/>
        <scheme val="minor"/>
      </rPr>
      <t>」「世帯主の令和7年中の所得額」</t>
    </r>
    <r>
      <rPr>
        <sz val="12"/>
        <color theme="1"/>
        <rFont val="ＭＳ Ｐゴシック"/>
        <family val="3"/>
        <charset val="128"/>
        <scheme val="minor"/>
      </rPr>
      <t>を入力してください。</t>
    </r>
    <rPh sb="1" eb="3">
      <t>キュウヨ</t>
    </rPh>
    <rPh sb="4" eb="6">
      <t>ネンキン</t>
    </rPh>
    <rPh sb="6" eb="8">
      <t>ショトク</t>
    </rPh>
    <rPh sb="11" eb="13">
      <t>ニュウリョク</t>
    </rPh>
    <rPh sb="13" eb="15">
      <t>ジョウケン</t>
    </rPh>
    <rPh sb="16" eb="18">
      <t>ジョウキ</t>
    </rPh>
    <rPh sb="18" eb="20">
      <t>キイロ</t>
    </rPh>
    <rPh sb="23" eb="24">
      <t>オナ</t>
    </rPh>
    <rPh sb="30" eb="33">
      <t>セタイヌシ</t>
    </rPh>
    <rPh sb="34" eb="36">
      <t>レイワ</t>
    </rPh>
    <rPh sb="37" eb="39">
      <t>ネンチュウ</t>
    </rPh>
    <rPh sb="40" eb="42">
      <t>ショトク</t>
    </rPh>
    <rPh sb="42" eb="43">
      <t>ガク</t>
    </rPh>
    <rPh sb="45" eb="47">
      <t>ニュウリョク</t>
    </rPh>
    <phoneticPr fontId="1"/>
  </si>
  <si>
    <t>有</t>
    <rPh sb="0" eb="1">
      <t>アリ</t>
    </rPh>
    <phoneticPr fontId="1"/>
  </si>
  <si>
    <t>7割軽減</t>
    <rPh sb="1" eb="2">
      <t>ワリ</t>
    </rPh>
    <rPh sb="2" eb="4">
      <t>ケイゲン</t>
    </rPh>
    <phoneticPr fontId="1"/>
  </si>
  <si>
    <t>5割軽減</t>
    <rPh sb="1" eb="2">
      <t>ワリ</t>
    </rPh>
    <rPh sb="2" eb="4">
      <t>ケイゲン</t>
    </rPh>
    <phoneticPr fontId="1"/>
  </si>
  <si>
    <t>2割軽減</t>
    <rPh sb="1" eb="2">
      <t>ワリ</t>
    </rPh>
    <rPh sb="2" eb="4">
      <t>ケイゲン</t>
    </rPh>
    <phoneticPr fontId="1"/>
  </si>
  <si>
    <t>国保加入者数</t>
    <rPh sb="0" eb="2">
      <t>コクホ</t>
    </rPh>
    <rPh sb="2" eb="5">
      <t>カニュウシャ</t>
    </rPh>
    <rPh sb="5" eb="6">
      <t>スウ</t>
    </rPh>
    <phoneticPr fontId="1"/>
  </si>
  <si>
    <t>給与所得者等数</t>
    <rPh sb="0" eb="2">
      <t>キュウヨ</t>
    </rPh>
    <rPh sb="2" eb="4">
      <t>ショトク</t>
    </rPh>
    <rPh sb="4" eb="5">
      <t>シャ</t>
    </rPh>
    <rPh sb="5" eb="6">
      <t>トウ</t>
    </rPh>
    <rPh sb="6" eb="7">
      <t>スウ</t>
    </rPh>
    <phoneticPr fontId="1"/>
  </si>
  <si>
    <t>軽減範囲所得額</t>
    <rPh sb="0" eb="2">
      <t>ケイゲン</t>
    </rPh>
    <rPh sb="2" eb="4">
      <t>ハンイ</t>
    </rPh>
    <rPh sb="4" eb="6">
      <t>ショトク</t>
    </rPh>
    <rPh sb="6" eb="7">
      <t>ガク</t>
    </rPh>
    <phoneticPr fontId="1"/>
  </si>
  <si>
    <t>判定結果</t>
    <rPh sb="0" eb="2">
      <t>ハンテイ</t>
    </rPh>
    <rPh sb="2" eb="4">
      <t>ケッカ</t>
    </rPh>
    <phoneticPr fontId="1"/>
  </si>
  <si>
    <t>軽減判定所得</t>
    <rPh sb="0" eb="2">
      <t>ケイゲン</t>
    </rPh>
    <rPh sb="2" eb="4">
      <t>ハンテイ</t>
    </rPh>
    <rPh sb="4" eb="6">
      <t>ショトク</t>
    </rPh>
    <phoneticPr fontId="1"/>
  </si>
  <si>
    <t>割軽減</t>
    <rPh sb="0" eb="1">
      <t>ワリ</t>
    </rPh>
    <rPh sb="1" eb="3">
      <t>ケイゲン</t>
    </rPh>
    <phoneticPr fontId="1"/>
  </si>
  <si>
    <t>「国保加入者」「国保加入でない世帯主」の所得額の合計</t>
    <rPh sb="1" eb="3">
      <t>コクホ</t>
    </rPh>
    <rPh sb="3" eb="5">
      <t>カニュウ</t>
    </rPh>
    <rPh sb="5" eb="6">
      <t>シャ</t>
    </rPh>
    <rPh sb="8" eb="10">
      <t>コクホ</t>
    </rPh>
    <rPh sb="10" eb="12">
      <t>カニュウ</t>
    </rPh>
    <rPh sb="15" eb="18">
      <t>セタイヌシ</t>
    </rPh>
    <rPh sb="20" eb="22">
      <t>ショトク</t>
    </rPh>
    <rPh sb="22" eb="23">
      <t>ガク</t>
    </rPh>
    <rPh sb="24" eb="26">
      <t>ゴウケイ</t>
    </rPh>
    <phoneticPr fontId="1"/>
  </si>
  <si>
    <t>…データ入力規則</t>
    <rPh sb="4" eb="6">
      <t>ニュウリョク</t>
    </rPh>
    <rPh sb="6" eb="8">
      <t>キソク</t>
    </rPh>
    <phoneticPr fontId="1"/>
  </si>
  <si>
    <r>
      <rPr>
        <b/>
        <sz val="12"/>
        <color rgb="FFFF0000"/>
        <rFont val="ＭＳ Ｐゴシック"/>
        <family val="3"/>
        <charset val="128"/>
        <scheme val="minor"/>
      </rPr>
      <t xml:space="preserve">令和8年4月1日時点の年齢で入力してください。
</t>
    </r>
    <r>
      <rPr>
        <b/>
        <sz val="12"/>
        <color theme="1"/>
        <rFont val="ＭＳ Ｐゴシック"/>
        <family val="3"/>
        <charset val="128"/>
        <scheme val="minor"/>
      </rPr>
      <t xml:space="preserve">0～74歳の方々が対象です。
</t>
    </r>
    <rPh sb="0" eb="2">
      <t>レイワ</t>
    </rPh>
    <rPh sb="3" eb="4">
      <t>ネン</t>
    </rPh>
    <rPh sb="5" eb="6">
      <t>ガツ</t>
    </rPh>
    <rPh sb="7" eb="8">
      <t>ニチ</t>
    </rPh>
    <rPh sb="8" eb="10">
      <t>ジテン</t>
    </rPh>
    <rPh sb="11" eb="13">
      <t>ネンレイ</t>
    </rPh>
    <rPh sb="14" eb="16">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</si>
</sst>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
    <numFmt numFmtId="177" formatCode="General&quot;歳&quot;"/>
    <numFmt numFmtId="178" formatCode="\ \(\1&quot;か&quot;&quot;月&quot;&quot;当&quot;&quot;た&quot;&quot;り&quot;\ #,##0&quot;円&quot;"/>
    <numFmt numFmtId="179" formatCode="0.00_ "/>
    <numFmt numFmtId="180" formatCode="#,##0_);[Red]\(#,##0\)"/>
  </numFmts>
  <fonts count="34" x14ac:knownFonts="1">
    <font>
      <sz val="11"/>
      <color theme="1"/>
      <name val="ＭＳ Ｐゴシック"/>
      <family val="3"/>
      <charset val="128"/>
      <scheme val="minor"/>
    </font>
    <font>
      <sz val="6"/>
      <name val="ＭＳ Ｐゴシック"/>
      <family val="3"/>
      <charset val="128"/>
    </font>
    <font>
      <sz val="12"/>
      <name val="ＭＳ Ｐゴシック"/>
      <family val="3"/>
      <charset val="128"/>
    </font>
    <font>
      <sz val="9"/>
      <color indexed="8"/>
      <name val="ＭＳ Ｐゴシック"/>
      <family val="3"/>
      <charset val="128"/>
    </font>
    <font>
      <b/>
      <sz val="12"/>
      <name val="ＭＳ Ｐゴシック"/>
      <family val="3"/>
      <charset val="128"/>
    </font>
    <font>
      <sz val="10"/>
      <color indexed="8"/>
      <name val="ＭＳ Ｐゴシック"/>
      <family val="3"/>
      <charset val="128"/>
    </font>
    <font>
      <sz val="6"/>
      <name val="ＭＳ Ｐゴシック"/>
      <family val="3"/>
      <charset val="128"/>
    </font>
    <font>
      <sz val="11"/>
      <color theme="1"/>
      <name val="ＭＳ Ｐゴシック"/>
      <family val="3"/>
      <charset val="128"/>
      <scheme val="minor"/>
    </font>
    <font>
      <sz val="12"/>
      <color theme="1"/>
      <name val="ＭＳ Ｐゴシック"/>
      <family val="3"/>
      <charset val="128"/>
      <scheme val="minor"/>
    </font>
    <font>
      <b/>
      <sz val="20"/>
      <color theme="1"/>
      <name val="ＭＳ Ｐゴシック"/>
      <family val="3"/>
      <charset val="128"/>
      <scheme val="minor"/>
    </font>
    <font>
      <b/>
      <sz val="11"/>
      <color theme="1"/>
      <name val="ＭＳ Ｐゴシック"/>
      <family val="3"/>
      <charset val="128"/>
      <scheme val="minor"/>
    </font>
    <font>
      <b/>
      <sz val="16"/>
      <color rgb="FFFF0000"/>
      <name val="ＭＳ Ｐゴシック"/>
      <family val="3"/>
      <charset val="128"/>
      <scheme val="minor"/>
    </font>
    <font>
      <b/>
      <sz val="16"/>
      <color theme="1"/>
      <name val="ＭＳ Ｐゴシック"/>
      <family val="3"/>
      <charset val="128"/>
      <scheme val="minor"/>
    </font>
    <font>
      <b/>
      <sz val="24"/>
      <color theme="1"/>
      <name val="ＭＳ Ｐゴシック"/>
      <family val="3"/>
      <charset val="128"/>
      <scheme val="minor"/>
    </font>
    <font>
      <sz val="11"/>
      <color theme="0"/>
      <name val="ＭＳ Ｐゴシック"/>
      <family val="3"/>
      <charset val="128"/>
      <scheme val="minor"/>
    </font>
    <font>
      <sz val="12"/>
      <color theme="4"/>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b/>
      <sz val="14"/>
      <color theme="1"/>
      <name val="ＭＳ Ｐゴシック"/>
      <family val="3"/>
      <charset val="128"/>
      <scheme val="minor"/>
    </font>
    <font>
      <sz val="11"/>
      <name val="ＭＳ Ｐゴシック"/>
      <family val="3"/>
      <charset val="128"/>
      <scheme val="minor"/>
    </font>
    <font>
      <sz val="10"/>
      <color rgb="FFFF0000"/>
      <name val="ＭＳ Ｐゴシック"/>
      <family val="3"/>
      <charset val="128"/>
      <scheme val="minor"/>
    </font>
    <font>
      <b/>
      <sz val="22"/>
      <color rgb="FF7030A0"/>
      <name val="MS UI Gothic"/>
      <family val="3"/>
      <charset val="128"/>
    </font>
    <font>
      <sz val="11"/>
      <color rgb="FFFF0000"/>
      <name val="ＭＳ Ｐゴシック"/>
      <family val="3"/>
      <charset val="128"/>
      <scheme val="minor"/>
    </font>
    <font>
      <sz val="11"/>
      <color theme="0" tint="-0.499984740745262"/>
      <name val="ＭＳ Ｐゴシック"/>
      <family val="3"/>
      <charset val="128"/>
      <scheme val="minor"/>
    </font>
    <font>
      <sz val="11"/>
      <color theme="1"/>
      <name val="HG丸ｺﾞｼｯｸM-PRO"/>
      <family val="3"/>
      <charset val="128"/>
    </font>
    <font>
      <sz val="16"/>
      <color theme="1"/>
      <name val="HG丸ｺﾞｼｯｸM-PRO"/>
      <family val="3"/>
      <charset val="128"/>
    </font>
    <font>
      <sz val="12"/>
      <color theme="1"/>
      <name val="ＭＳ ゴシック"/>
      <family val="3"/>
      <charset val="128"/>
    </font>
    <font>
      <sz val="9"/>
      <color theme="1"/>
      <name val="HG丸ｺﾞｼｯｸM-PRO"/>
      <family val="3"/>
      <charset val="128"/>
    </font>
    <font>
      <sz val="12"/>
      <color theme="1"/>
      <name val="HG丸ｺﾞｼｯｸM-PRO"/>
      <family val="3"/>
      <charset val="128"/>
    </font>
    <font>
      <sz val="11"/>
      <name val="HG丸ｺﾞｼｯｸM-PRO"/>
      <family val="3"/>
      <charset val="128"/>
    </font>
    <font>
      <b/>
      <sz val="12"/>
      <color theme="1"/>
      <name val="ＭＳ Ｐゴシック"/>
      <family val="3"/>
      <charset val="128"/>
      <scheme val="minor"/>
    </font>
    <font>
      <sz val="9"/>
      <color theme="0" tint="-0.499984740745262"/>
      <name val="ＭＳ Ｐゴシック"/>
      <family val="3"/>
      <charset val="128"/>
      <scheme val="minor"/>
    </font>
    <font>
      <sz val="6"/>
      <name val="ＭＳ Ｐゴシック"/>
      <family val="3"/>
      <charset val="128"/>
      <scheme val="minor"/>
    </font>
    <font>
      <b/>
      <sz val="12"/>
      <color rgb="FFFF0000"/>
      <name val="ＭＳ Ｐゴシック"/>
      <family val="3"/>
      <charset val="128"/>
      <scheme val="minor"/>
    </font>
  </fonts>
  <fills count="8">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rgb="FF00B0F0"/>
        <bgColor indexed="64"/>
      </patternFill>
    </fill>
  </fills>
  <borders count="32">
    <border>
      <left/>
      <right/>
      <top/>
      <bottom/>
      <diagonal/>
    </border>
    <border>
      <left/>
      <right/>
      <top/>
      <bottom style="dotted">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medium">
        <color indexed="64"/>
      </top>
      <bottom style="thin">
        <color indexed="64"/>
      </bottom>
      <diagonal/>
    </border>
    <border>
      <left/>
      <right/>
      <top/>
      <bottom style="medium">
        <color auto="1"/>
      </bottom>
      <diagonal/>
    </border>
    <border>
      <left/>
      <right/>
      <top style="medium">
        <color auto="1"/>
      </top>
      <bottom style="medium">
        <color auto="1"/>
      </bottom>
      <diagonal/>
    </border>
  </borders>
  <cellStyleXfs count="2">
    <xf numFmtId="0" fontId="0" fillId="0" borderId="0"/>
    <xf numFmtId="38" fontId="7" fillId="0" borderId="0" applyFont="0" applyFill="0" applyBorder="0" applyAlignment="0" applyProtection="0">
      <alignment vertical="center"/>
    </xf>
  </cellStyleXfs>
  <cellXfs count="156">
    <xf numFmtId="0" fontId="0" fillId="0" borderId="0" xfId="0"/>
    <xf numFmtId="0" fontId="0" fillId="2" borderId="0" xfId="0" applyFill="1"/>
    <xf numFmtId="0" fontId="9" fillId="2" borderId="0" xfId="0" applyFont="1" applyFill="1"/>
    <xf numFmtId="0" fontId="10" fillId="2" borderId="0" xfId="0" applyFont="1" applyFill="1" applyAlignment="1">
      <alignment vertical="center"/>
    </xf>
    <xf numFmtId="0" fontId="0" fillId="2" borderId="0" xfId="0" applyFill="1" applyAlignment="1">
      <alignment vertical="center"/>
    </xf>
    <xf numFmtId="0" fontId="0" fillId="2" borderId="0" xfId="0" applyFill="1" applyAlignment="1">
      <alignment vertical="center" wrapText="1"/>
    </xf>
    <xf numFmtId="0" fontId="0" fillId="2" borderId="0" xfId="0" applyFill="1" applyAlignment="1">
      <alignment horizontal="right" vertical="center" wrapText="1"/>
    </xf>
    <xf numFmtId="0" fontId="0" fillId="2" borderId="0" xfId="0"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0" fontId="0" fillId="2" borderId="2" xfId="0" applyFill="1" applyBorder="1" applyAlignment="1">
      <alignment vertical="center"/>
    </xf>
    <xf numFmtId="0" fontId="0" fillId="2" borderId="2" xfId="0" applyFill="1" applyBorder="1" applyAlignment="1">
      <alignment horizontal="center" vertical="center"/>
    </xf>
    <xf numFmtId="0" fontId="11" fillId="2" borderId="0" xfId="0" applyFont="1" applyFill="1" applyAlignment="1">
      <alignment vertical="center"/>
    </xf>
    <xf numFmtId="3" fontId="0" fillId="2" borderId="0" xfId="0" applyNumberFormat="1" applyFill="1" applyAlignment="1">
      <alignment vertical="center"/>
    </xf>
    <xf numFmtId="0" fontId="0" fillId="2" borderId="3" xfId="0" applyFill="1" applyBorder="1" applyAlignment="1">
      <alignment horizontal="right" vertical="center"/>
    </xf>
    <xf numFmtId="0" fontId="12" fillId="3" borderId="4" xfId="0" applyFont="1" applyFill="1" applyBorder="1" applyAlignment="1">
      <alignment vertical="center"/>
    </xf>
    <xf numFmtId="0" fontId="0" fillId="3" borderId="5" xfId="0" applyFill="1" applyBorder="1"/>
    <xf numFmtId="0" fontId="0" fillId="3" borderId="6" xfId="0" applyFill="1" applyBorder="1"/>
    <xf numFmtId="0" fontId="12" fillId="3" borderId="7" xfId="0" applyFont="1" applyFill="1" applyBorder="1" applyAlignment="1">
      <alignment vertical="center"/>
    </xf>
    <xf numFmtId="0" fontId="0" fillId="3" borderId="0" xfId="0" applyFill="1"/>
    <xf numFmtId="0" fontId="0" fillId="3" borderId="0" xfId="0" applyFill="1" applyAlignment="1">
      <alignment horizontal="center"/>
    </xf>
    <xf numFmtId="0" fontId="0" fillId="3" borderId="8" xfId="0" applyFill="1" applyBorder="1"/>
    <xf numFmtId="0" fontId="10" fillId="3" borderId="0" xfId="0" applyFont="1" applyFill="1" applyAlignment="1">
      <alignment horizontal="center" vertical="center"/>
    </xf>
    <xf numFmtId="0" fontId="0" fillId="3" borderId="0" xfId="0" applyFill="1" applyAlignment="1">
      <alignment horizontal="center" vertical="center"/>
    </xf>
    <xf numFmtId="0" fontId="0" fillId="3" borderId="9" xfId="0" applyFill="1" applyBorder="1"/>
    <xf numFmtId="0" fontId="0" fillId="3" borderId="10" xfId="0" applyFill="1" applyBorder="1"/>
    <xf numFmtId="0" fontId="0" fillId="3" borderId="11" xfId="0" applyFill="1" applyBorder="1"/>
    <xf numFmtId="0" fontId="0" fillId="2" borderId="0" xfId="0" applyFill="1" applyAlignment="1">
      <alignment horizontal="right" vertical="center"/>
    </xf>
    <xf numFmtId="38" fontId="7" fillId="2" borderId="0" xfId="1" applyFont="1" applyFill="1" applyBorder="1" applyAlignment="1">
      <alignment vertical="center"/>
    </xf>
    <xf numFmtId="3" fontId="13" fillId="3" borderId="0" xfId="0" applyNumberFormat="1" applyFont="1" applyFill="1" applyAlignment="1">
      <alignment horizontal="right" vertical="center"/>
    </xf>
    <xf numFmtId="0" fontId="14" fillId="2" borderId="0" xfId="0" applyFont="1" applyFill="1"/>
    <xf numFmtId="0" fontId="14" fillId="2" borderId="0" xfId="0" applyFont="1" applyFill="1" applyAlignment="1">
      <alignment horizontal="right" vertical="center"/>
    </xf>
    <xf numFmtId="0" fontId="14" fillId="2" borderId="0" xfId="0" applyFont="1" applyFill="1" applyAlignment="1">
      <alignment vertical="center"/>
    </xf>
    <xf numFmtId="0" fontId="15" fillId="2" borderId="0" xfId="0" applyFont="1" applyFill="1"/>
    <xf numFmtId="0" fontId="16" fillId="2" borderId="0" xfId="0" applyFont="1" applyFill="1" applyAlignment="1">
      <alignment horizontal="left" vertical="center"/>
    </xf>
    <xf numFmtId="0" fontId="8" fillId="2" borderId="0" xfId="0" applyFont="1" applyFill="1" applyAlignment="1">
      <alignment horizontal="right" vertical="top"/>
    </xf>
    <xf numFmtId="0" fontId="17" fillId="2" borderId="0" xfId="0" applyFont="1" applyFill="1" applyAlignment="1">
      <alignment vertical="center"/>
    </xf>
    <xf numFmtId="0" fontId="17" fillId="2" borderId="0" xfId="0" applyFont="1" applyFill="1"/>
    <xf numFmtId="3" fontId="18" fillId="2" borderId="0" xfId="0" applyNumberFormat="1" applyFont="1" applyFill="1" applyAlignment="1">
      <alignment horizontal="center" vertical="center"/>
    </xf>
    <xf numFmtId="0" fontId="17" fillId="3" borderId="0" xfId="0" applyFont="1" applyFill="1" applyAlignment="1">
      <alignment horizontal="right" vertical="center"/>
    </xf>
    <xf numFmtId="0" fontId="19" fillId="4" borderId="0" xfId="0" applyFont="1" applyFill="1"/>
    <xf numFmtId="176" fontId="10" fillId="5" borderId="12" xfId="0" applyNumberFormat="1" applyFont="1" applyFill="1" applyBorder="1" applyAlignment="1">
      <alignment vertical="center"/>
    </xf>
    <xf numFmtId="177" fontId="0" fillId="4" borderId="13" xfId="0" applyNumberFormat="1" applyFill="1" applyBorder="1" applyAlignment="1">
      <alignment horizontal="center" vertical="center"/>
    </xf>
    <xf numFmtId="177" fontId="0" fillId="4" borderId="14" xfId="0" applyNumberFormat="1" applyFill="1" applyBorder="1" applyAlignment="1">
      <alignment horizontal="center" vertical="center"/>
    </xf>
    <xf numFmtId="177" fontId="0" fillId="4" borderId="15" xfId="0" applyNumberFormat="1" applyFill="1" applyBorder="1" applyAlignment="1">
      <alignment horizontal="center" vertical="center"/>
    </xf>
    <xf numFmtId="0" fontId="20" fillId="2" borderId="0" xfId="0" applyFont="1" applyFill="1" applyAlignment="1">
      <alignment horizontal="left" vertical="center"/>
    </xf>
    <xf numFmtId="176" fontId="0" fillId="2" borderId="0" xfId="0" applyNumberFormat="1" applyFill="1" applyAlignment="1">
      <alignment vertical="center"/>
    </xf>
    <xf numFmtId="176" fontId="0" fillId="2" borderId="0" xfId="0" applyNumberFormat="1" applyFill="1" applyAlignment="1">
      <alignment vertical="center" shrinkToFit="1"/>
    </xf>
    <xf numFmtId="3" fontId="0" fillId="4" borderId="17" xfId="0" applyNumberFormat="1" applyFill="1" applyBorder="1" applyAlignment="1">
      <alignment horizontal="center" vertic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0" fillId="4" borderId="20" xfId="0" applyFill="1" applyBorder="1" applyAlignment="1">
      <alignment horizontal="center" vertical="center"/>
    </xf>
    <xf numFmtId="3" fontId="0" fillId="2" borderId="16" xfId="0" applyNumberFormat="1" applyFill="1" applyBorder="1" applyAlignment="1">
      <alignment horizontal="center" vertical="center"/>
    </xf>
    <xf numFmtId="0" fontId="21" fillId="2" borderId="0" xfId="0" applyFont="1" applyFill="1"/>
    <xf numFmtId="178" fontId="0" fillId="3" borderId="0" xfId="0" applyNumberFormat="1" applyFill="1" applyAlignment="1">
      <alignment horizontal="right" vertical="center" shrinkToFit="1"/>
    </xf>
    <xf numFmtId="0" fontId="0" fillId="3" borderId="0" xfId="0" applyFill="1" applyAlignment="1">
      <alignment shrinkToFit="1"/>
    </xf>
    <xf numFmtId="0" fontId="0" fillId="3" borderId="8" xfId="0" applyFill="1" applyBorder="1" applyAlignment="1">
      <alignment shrinkToFit="1"/>
    </xf>
    <xf numFmtId="179" fontId="0" fillId="2" borderId="0" xfId="0" applyNumberFormat="1" applyFill="1" applyAlignment="1">
      <alignment vertical="center" shrinkToFit="1"/>
    </xf>
    <xf numFmtId="0" fontId="20" fillId="2" borderId="0" xfId="0" applyFont="1" applyFill="1" applyAlignment="1">
      <alignment horizontal="left" vertical="center" shrinkToFit="1"/>
    </xf>
    <xf numFmtId="0" fontId="0" fillId="6" borderId="0" xfId="0" applyFill="1" applyAlignment="1">
      <alignment horizontal="left" vertical="center"/>
    </xf>
    <xf numFmtId="0" fontId="0" fillId="6" borderId="0" xfId="0" applyFill="1" applyAlignment="1">
      <alignment horizontal="center" vertical="center"/>
    </xf>
    <xf numFmtId="0" fontId="0" fillId="6" borderId="0" xfId="0" applyFill="1" applyAlignment="1">
      <alignment vertical="center"/>
    </xf>
    <xf numFmtId="3" fontId="23" fillId="2" borderId="0" xfId="0" applyNumberFormat="1" applyFont="1" applyFill="1" applyAlignment="1">
      <alignment horizontal="right" vertical="center"/>
    </xf>
    <xf numFmtId="0" fontId="22" fillId="2" borderId="0" xfId="0" applyFont="1" applyFill="1" applyAlignment="1">
      <alignment horizontal="center"/>
    </xf>
    <xf numFmtId="0" fontId="2" fillId="4" borderId="0" xfId="0" applyFont="1" applyFill="1" applyAlignment="1">
      <alignment vertical="center"/>
    </xf>
    <xf numFmtId="0" fontId="0" fillId="4" borderId="0" xfId="0" applyFill="1"/>
    <xf numFmtId="0" fontId="9" fillId="4" borderId="0" xfId="0" applyFont="1" applyFill="1"/>
    <xf numFmtId="0" fontId="8" fillId="4" borderId="0" xfId="0" applyFont="1" applyFill="1"/>
    <xf numFmtId="176" fontId="0" fillId="0" borderId="0" xfId="0" applyNumberFormat="1" applyAlignment="1">
      <alignment vertical="center" shrinkToFit="1"/>
    </xf>
    <xf numFmtId="3" fontId="0" fillId="2" borderId="2" xfId="0" applyNumberFormat="1" applyFill="1" applyBorder="1" applyAlignment="1">
      <alignment horizontal="right" vertical="center"/>
    </xf>
    <xf numFmtId="0" fontId="24" fillId="0" borderId="0" xfId="0" applyFont="1" applyAlignment="1">
      <alignment vertical="center"/>
    </xf>
    <xf numFmtId="0" fontId="24" fillId="0" borderId="22" xfId="0" applyFont="1" applyBorder="1" applyAlignment="1">
      <alignment horizontal="center" vertical="center"/>
    </xf>
    <xf numFmtId="176" fontId="13" fillId="3" borderId="21" xfId="0" applyNumberFormat="1" applyFont="1" applyFill="1" applyBorder="1" applyAlignment="1">
      <alignment horizontal="center" vertical="center" shrinkToFit="1"/>
    </xf>
    <xf numFmtId="180" fontId="26" fillId="0" borderId="0" xfId="0" applyNumberFormat="1" applyFont="1" applyAlignment="1">
      <alignment vertical="center"/>
    </xf>
    <xf numFmtId="0" fontId="24" fillId="4" borderId="22" xfId="0" applyFont="1" applyFill="1" applyBorder="1" applyAlignment="1">
      <alignment horizontal="center" vertical="center"/>
    </xf>
    <xf numFmtId="0" fontId="24" fillId="0" borderId="3" xfId="0" applyFont="1" applyBorder="1" applyAlignment="1">
      <alignment horizontal="center" vertical="center" wrapText="1"/>
    </xf>
    <xf numFmtId="38" fontId="24" fillId="0" borderId="3" xfId="1" applyFont="1" applyFill="1" applyBorder="1" applyAlignment="1" applyProtection="1">
      <alignment vertical="center"/>
      <protection locked="0"/>
    </xf>
    <xf numFmtId="0" fontId="24" fillId="0" borderId="13" xfId="0" applyFont="1" applyBorder="1" applyAlignment="1">
      <alignment horizontal="center" vertical="center"/>
    </xf>
    <xf numFmtId="38" fontId="24" fillId="0" borderId="15" xfId="1" applyFont="1" applyFill="1" applyBorder="1" applyAlignment="1" applyProtection="1">
      <alignment vertical="center"/>
      <protection locked="0"/>
    </xf>
    <xf numFmtId="180" fontId="28" fillId="0" borderId="15" xfId="0" applyNumberFormat="1" applyFont="1" applyBorder="1" applyAlignment="1">
      <alignment vertical="center"/>
    </xf>
    <xf numFmtId="0" fontId="29" fillId="0" borderId="0" xfId="0" applyFont="1" applyAlignment="1">
      <alignment vertical="center"/>
    </xf>
    <xf numFmtId="0" fontId="0" fillId="4" borderId="16" xfId="0" applyFill="1" applyBorder="1" applyAlignment="1">
      <alignment horizontal="center" vertical="center"/>
    </xf>
    <xf numFmtId="0" fontId="12" fillId="3" borderId="0" xfId="0" applyFont="1" applyFill="1" applyAlignment="1">
      <alignment horizontal="left" vertical="top"/>
    </xf>
    <xf numFmtId="3" fontId="23" fillId="2" borderId="0" xfId="0" applyNumberFormat="1" applyFont="1" applyFill="1" applyAlignment="1">
      <alignment horizontal="center" vertical="center"/>
    </xf>
    <xf numFmtId="0" fontId="30" fillId="2" borderId="0" xfId="0" applyFont="1" applyFill="1" applyAlignment="1">
      <alignment horizontal="left" vertical="center"/>
    </xf>
    <xf numFmtId="0" fontId="30" fillId="7" borderId="0" xfId="0" applyFont="1" applyFill="1" applyAlignment="1">
      <alignment horizontal="left" vertical="center"/>
    </xf>
    <xf numFmtId="0" fontId="14" fillId="7" borderId="0" xfId="0" applyFont="1" applyFill="1" applyAlignment="1">
      <alignment vertical="center"/>
    </xf>
    <xf numFmtId="3" fontId="23" fillId="7" borderId="0" xfId="0" applyNumberFormat="1" applyFont="1" applyFill="1" applyAlignment="1">
      <alignment horizontal="right" vertical="center"/>
    </xf>
    <xf numFmtId="3" fontId="23" fillId="7" borderId="0" xfId="0" applyNumberFormat="1" applyFont="1" applyFill="1" applyAlignment="1">
      <alignment horizontal="center" vertical="center"/>
    </xf>
    <xf numFmtId="0" fontId="0" fillId="7" borderId="20" xfId="0" applyFill="1" applyBorder="1" applyAlignment="1">
      <alignment horizontal="center" vertical="center" shrinkToFit="1"/>
    </xf>
    <xf numFmtId="3" fontId="31" fillId="2" borderId="0" xfId="0" applyNumberFormat="1" applyFont="1" applyFill="1" applyAlignment="1">
      <alignment horizontal="left" vertical="center"/>
    </xf>
    <xf numFmtId="3" fontId="16" fillId="2" borderId="0" xfId="0" applyNumberFormat="1" applyFont="1" applyFill="1" applyAlignment="1">
      <alignment horizontal="left" vertical="center"/>
    </xf>
    <xf numFmtId="0" fontId="16" fillId="2" borderId="5" xfId="0" applyFont="1" applyFill="1" applyBorder="1" applyAlignment="1">
      <alignment horizontal="center" vertical="center" wrapText="1"/>
    </xf>
    <xf numFmtId="0" fontId="0" fillId="4" borderId="2" xfId="0" applyFill="1" applyBorder="1" applyAlignment="1">
      <alignment horizontal="center" vertical="center" wrapText="1"/>
    </xf>
    <xf numFmtId="177" fontId="0" fillId="4" borderId="27" xfId="0" applyNumberFormat="1" applyFill="1" applyBorder="1" applyAlignment="1">
      <alignment horizontal="center" vertical="center"/>
    </xf>
    <xf numFmtId="177" fontId="0" fillId="4" borderId="28" xfId="0" applyNumberFormat="1" applyFill="1" applyBorder="1" applyAlignment="1">
      <alignment horizontal="center" vertical="center"/>
    </xf>
    <xf numFmtId="0" fontId="0" fillId="7" borderId="13" xfId="0" applyFill="1" applyBorder="1" applyAlignment="1">
      <alignment horizontal="center" vertical="center" wrapText="1"/>
    </xf>
    <xf numFmtId="0" fontId="0" fillId="7" borderId="15" xfId="0" applyFill="1" applyBorder="1" applyAlignment="1">
      <alignment horizontal="center" vertical="center" shrinkToFit="1"/>
    </xf>
    <xf numFmtId="0" fontId="19" fillId="2" borderId="0" xfId="0" applyFont="1" applyFill="1"/>
    <xf numFmtId="0" fontId="0" fillId="7" borderId="0" xfId="0" applyFill="1"/>
    <xf numFmtId="0" fontId="0" fillId="2" borderId="22" xfId="0" applyFill="1" applyBorder="1"/>
    <xf numFmtId="0" fontId="0" fillId="2" borderId="22" xfId="0" applyFill="1" applyBorder="1" applyAlignment="1">
      <alignment vertical="center"/>
    </xf>
    <xf numFmtId="3" fontId="23" fillId="2" borderId="24" xfId="0" applyNumberFormat="1" applyFont="1" applyFill="1" applyBorder="1" applyAlignment="1">
      <alignment horizontal="center" vertical="center"/>
    </xf>
    <xf numFmtId="3" fontId="23" fillId="2" borderId="5" xfId="0" applyNumberFormat="1" applyFont="1" applyFill="1" applyBorder="1" applyAlignment="1">
      <alignment horizontal="center" vertical="center"/>
    </xf>
    <xf numFmtId="38" fontId="0" fillId="2" borderId="22" xfId="1" applyFont="1" applyFill="1" applyBorder="1" applyAlignment="1"/>
    <xf numFmtId="3" fontId="0" fillId="2" borderId="31" xfId="0" applyNumberFormat="1" applyFill="1" applyBorder="1"/>
    <xf numFmtId="3" fontId="0" fillId="2" borderId="30" xfId="0" applyNumberFormat="1" applyFill="1" applyBorder="1"/>
    <xf numFmtId="0" fontId="0" fillId="2" borderId="0" xfId="0" applyFill="1" applyAlignment="1">
      <alignment horizontal="left"/>
    </xf>
    <xf numFmtId="3" fontId="0" fillId="2" borderId="5" xfId="0" applyNumberFormat="1" applyFill="1" applyBorder="1" applyAlignment="1">
      <alignment horizontal="right" vertical="center"/>
    </xf>
    <xf numFmtId="0" fontId="0" fillId="2" borderId="3" xfId="0" applyFill="1" applyBorder="1" applyAlignment="1">
      <alignment horizontal="center" vertical="center" wrapText="1"/>
    </xf>
    <xf numFmtId="0" fontId="0" fillId="2" borderId="16" xfId="0" applyFill="1" applyBorder="1" applyAlignment="1">
      <alignment horizontal="center" vertical="center"/>
    </xf>
    <xf numFmtId="0" fontId="0" fillId="4" borderId="3" xfId="0" applyFill="1" applyBorder="1" applyAlignment="1">
      <alignment horizontal="center" vertical="center"/>
    </xf>
    <xf numFmtId="0" fontId="0" fillId="4" borderId="2" xfId="0" applyFill="1" applyBorder="1" applyAlignment="1">
      <alignment horizontal="center" vertical="center"/>
    </xf>
    <xf numFmtId="0" fontId="0" fillId="2" borderId="16" xfId="0" applyFill="1" applyBorder="1" applyAlignment="1">
      <alignment horizontal="center" vertical="center" wrapText="1"/>
    </xf>
    <xf numFmtId="0" fontId="30" fillId="2" borderId="7" xfId="0" applyFont="1" applyFill="1" applyBorder="1" applyAlignment="1">
      <alignment vertical="center" wrapText="1"/>
    </xf>
    <xf numFmtId="0" fontId="30" fillId="2" borderId="0" xfId="0" applyFont="1" applyFill="1" applyAlignment="1">
      <alignment vertical="center" wrapText="1"/>
    </xf>
    <xf numFmtId="0" fontId="30" fillId="2" borderId="6" xfId="0" applyFont="1" applyFill="1" applyBorder="1" applyAlignment="1">
      <alignment vertical="center" wrapText="1"/>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22" xfId="0" applyFont="1" applyFill="1" applyBorder="1" applyAlignment="1">
      <alignment horizontal="center" vertical="center" wrapText="1"/>
    </xf>
    <xf numFmtId="0" fontId="16" fillId="0" borderId="22" xfId="0" applyFont="1" applyBorder="1" applyAlignment="1">
      <alignment horizontal="center" vertical="center" wrapText="1"/>
    </xf>
    <xf numFmtId="0" fontId="16" fillId="0" borderId="3" xfId="0" applyFont="1" applyBorder="1" applyAlignment="1">
      <alignment horizontal="center" vertical="center" wrapText="1"/>
    </xf>
    <xf numFmtId="3" fontId="0" fillId="7" borderId="29" xfId="0" applyNumberFormat="1" applyFill="1" applyBorder="1" applyAlignment="1">
      <alignment horizontal="center" vertical="center" shrinkToFit="1"/>
    </xf>
    <xf numFmtId="0" fontId="0" fillId="7" borderId="25" xfId="0" applyFill="1" applyBorder="1" applyAlignment="1">
      <alignment horizontal="center" vertical="center" shrinkToFit="1"/>
    </xf>
    <xf numFmtId="0" fontId="0" fillId="7" borderId="26" xfId="0" applyFill="1" applyBorder="1" applyAlignment="1">
      <alignment horizontal="center" vertical="center" shrinkToFit="1"/>
    </xf>
    <xf numFmtId="0" fontId="0" fillId="2" borderId="0" xfId="0" applyFill="1" applyAlignment="1">
      <alignment shrinkToFit="1"/>
    </xf>
    <xf numFmtId="0" fontId="0" fillId="0" borderId="0" xfId="0" applyAlignment="1">
      <alignment shrinkToFit="1"/>
    </xf>
    <xf numFmtId="3" fontId="0" fillId="4" borderId="2" xfId="0" applyNumberFormat="1" applyFill="1" applyBorder="1" applyAlignment="1">
      <alignment horizontal="right" vertical="center"/>
    </xf>
    <xf numFmtId="0" fontId="0" fillId="2" borderId="22" xfId="0" applyFill="1" applyBorder="1" applyAlignment="1">
      <alignment shrinkToFit="1"/>
    </xf>
    <xf numFmtId="0" fontId="0" fillId="0" borderId="22" xfId="0" applyBorder="1" applyAlignment="1">
      <alignment shrinkToFit="1"/>
    </xf>
    <xf numFmtId="3" fontId="0" fillId="4" borderId="0" xfId="0" applyNumberFormat="1" applyFill="1" applyAlignment="1">
      <alignment horizontal="right" vertical="center"/>
    </xf>
    <xf numFmtId="3" fontId="0" fillId="4" borderId="24" xfId="0" applyNumberFormat="1" applyFill="1" applyBorder="1" applyAlignment="1">
      <alignment horizontal="right" vertical="center"/>
    </xf>
    <xf numFmtId="3" fontId="0" fillId="4" borderId="23" xfId="0" applyNumberFormat="1" applyFill="1" applyBorder="1" applyAlignment="1">
      <alignment horizontal="right" vertical="center"/>
    </xf>
    <xf numFmtId="0" fontId="0" fillId="2" borderId="5" xfId="0" applyFill="1" applyBorder="1" applyAlignment="1">
      <alignment shrinkToFit="1"/>
    </xf>
    <xf numFmtId="0" fontId="0" fillId="0" borderId="5" xfId="0" applyBorder="1" applyAlignment="1">
      <alignment shrinkToFit="1"/>
    </xf>
    <xf numFmtId="3" fontId="23" fillId="2" borderId="24" xfId="0" applyNumberFormat="1" applyFont="1" applyFill="1" applyBorder="1" applyAlignment="1">
      <alignment horizontal="right" vertical="center"/>
    </xf>
    <xf numFmtId="0" fontId="0" fillId="2" borderId="30" xfId="0" applyFill="1" applyBorder="1" applyAlignment="1">
      <alignment shrinkToFit="1"/>
    </xf>
    <xf numFmtId="0" fontId="0" fillId="0" borderId="30" xfId="0" applyBorder="1" applyAlignment="1">
      <alignment shrinkToFit="1"/>
    </xf>
    <xf numFmtId="0" fontId="0" fillId="2" borderId="31" xfId="0" applyFill="1" applyBorder="1" applyAlignment="1">
      <alignment shrinkToFit="1"/>
    </xf>
    <xf numFmtId="0" fontId="0" fillId="0" borderId="31" xfId="0" applyBorder="1" applyAlignment="1">
      <alignment shrinkToFit="1"/>
    </xf>
    <xf numFmtId="0" fontId="0" fillId="2" borderId="1" xfId="0" applyFill="1" applyBorder="1" applyAlignment="1">
      <alignment horizontal="center" vertical="center"/>
    </xf>
    <xf numFmtId="0" fontId="12" fillId="3" borderId="7" xfId="0" applyFont="1" applyFill="1" applyBorder="1" applyAlignment="1">
      <alignment horizontal="left" vertical="top"/>
    </xf>
    <xf numFmtId="0" fontId="12" fillId="3" borderId="0" xfId="0" applyFont="1" applyFill="1" applyAlignment="1">
      <alignment horizontal="left" vertical="top"/>
    </xf>
    <xf numFmtId="0" fontId="0" fillId="2" borderId="22" xfId="0" applyFill="1" applyBorder="1" applyAlignment="1">
      <alignment horizontal="center" vertical="center" shrinkToFit="1"/>
    </xf>
    <xf numFmtId="0" fontId="0" fillId="0" borderId="22" xfId="0" applyBorder="1" applyAlignment="1">
      <alignment horizontal="center" vertical="center" shrinkToFit="1"/>
    </xf>
    <xf numFmtId="0" fontId="0" fillId="0" borderId="3" xfId="0" applyBorder="1" applyAlignment="1">
      <alignment horizontal="center" vertical="center" shrinkToFit="1"/>
    </xf>
    <xf numFmtId="3" fontId="0" fillId="7" borderId="23" xfId="0" applyNumberFormat="1" applyFill="1" applyBorder="1" applyAlignment="1">
      <alignment horizontal="right" vertical="center" shrinkToFit="1"/>
    </xf>
    <xf numFmtId="0" fontId="0" fillId="0" borderId="23" xfId="0" applyBorder="1" applyAlignment="1">
      <alignment vertical="center" shrinkToFit="1"/>
    </xf>
    <xf numFmtId="0" fontId="0" fillId="2" borderId="0" xfId="0" applyFill="1" applyAlignment="1">
      <alignment horizontal="right" vertical="center"/>
    </xf>
    <xf numFmtId="0" fontId="16" fillId="2" borderId="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6" xfId="0" applyFont="1" applyFill="1" applyBorder="1" applyAlignment="1">
      <alignment horizontal="center" vertical="center" wrapText="1"/>
    </xf>
    <xf numFmtId="0" fontId="25" fillId="0" borderId="0" xfId="0" applyFont="1" applyAlignment="1">
      <alignment horizontal="center" vertical="center"/>
    </xf>
    <xf numFmtId="0" fontId="27" fillId="0" borderId="0" xfId="0" applyFont="1" applyAlignment="1">
      <alignment horizontal="left" vertical="center" wrapText="1"/>
    </xf>
    <xf numFmtId="0" fontId="27" fillId="0" borderId="0" xfId="0" applyFont="1" applyAlignment="1">
      <alignment horizontal="left" vertical="center"/>
    </xf>
  </cellXfs>
  <cellStyles count="2">
    <cellStyle name="桁区切り" xfId="1" builtinId="6"/>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13</xdr:col>
      <xdr:colOff>361950</xdr:colOff>
      <xdr:row>1</xdr:row>
      <xdr:rowOff>74999</xdr:rowOff>
    </xdr:from>
    <xdr:to>
      <xdr:col>23</xdr:col>
      <xdr:colOff>843803</xdr:colOff>
      <xdr:row>60</xdr:row>
      <xdr:rowOff>89646</xdr:rowOff>
    </xdr:to>
    <xdr:sp macro="" textlink="">
      <xdr:nvSpPr>
        <xdr:cNvPr id="2" name="メモ 3">
          <a:extLst>
            <a:ext uri="{FF2B5EF4-FFF2-40B4-BE49-F238E27FC236}">
              <a16:creationId xmlns:a16="http://schemas.microsoft.com/office/drawing/2014/main" id="{9265C4B6-CA34-4FFD-AE9B-7305B6A3CF79}"/>
            </a:ext>
          </a:extLst>
        </xdr:cNvPr>
        <xdr:cNvSpPr/>
      </xdr:nvSpPr>
      <xdr:spPr>
        <a:xfrm>
          <a:off x="9416303" y="478411"/>
          <a:ext cx="6656294" cy="13652206"/>
        </a:xfrm>
        <a:prstGeom prst="foldedCorner">
          <a:avLst>
            <a:gd name="adj" fmla="val 0"/>
          </a:avLst>
        </a:prstGeom>
        <a:solidFill>
          <a:srgbClr val="92D050">
            <a:alpha val="0"/>
          </a:srgb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900"/>
            </a:lnSpc>
          </a:pPr>
          <a:r>
            <a:rPr kumimoji="1" lang="en-US" altLang="ja-JP" sz="1600" b="1">
              <a:solidFill>
                <a:sysClr val="windowText" lastClr="000000"/>
              </a:solidFill>
              <a:latin typeface="MS UI Gothic" panose="020B0600070205080204" pitchFamily="50" charset="-128"/>
              <a:ea typeface="MS UI Gothic" panose="020B0600070205080204" pitchFamily="50" charset="-128"/>
            </a:rPr>
            <a:t>【</a:t>
          </a:r>
          <a:r>
            <a:rPr kumimoji="1" lang="ja-JP" altLang="en-US" sz="1600" b="1">
              <a:solidFill>
                <a:sysClr val="windowText" lastClr="000000"/>
              </a:solidFill>
              <a:latin typeface="MS UI Gothic" panose="020B0600070205080204" pitchFamily="50" charset="-128"/>
              <a:ea typeface="MS UI Gothic" panose="020B0600070205080204" pitchFamily="50" charset="-128"/>
            </a:rPr>
            <a:t>この概算シートの使い方</a:t>
          </a:r>
          <a:r>
            <a:rPr kumimoji="1" lang="en-US" altLang="ja-JP" sz="1600" b="1">
              <a:solidFill>
                <a:sysClr val="windowText" lastClr="000000"/>
              </a:solidFill>
              <a:latin typeface="MS UI Gothic" panose="020B0600070205080204" pitchFamily="50" charset="-128"/>
              <a:ea typeface="MS UI Gothic" panose="020B0600070205080204" pitchFamily="50" charset="-128"/>
            </a:rPr>
            <a:t>】</a:t>
          </a:r>
        </a:p>
        <a:p>
          <a:pPr algn="l">
            <a:lnSpc>
              <a:spcPts val="1400"/>
            </a:lnSpc>
          </a:pPr>
          <a:r>
            <a:rPr kumimoji="1" lang="ja-JP" altLang="en-US" sz="1200">
              <a:solidFill>
                <a:sysClr val="windowText" lastClr="000000"/>
              </a:solidFill>
              <a:latin typeface="MS UI Gothic" panose="020B0600070205080204" pitchFamily="50" charset="-128"/>
              <a:ea typeface="MS UI Gothic" panose="020B0600070205080204" pitchFamily="50" charset="-128"/>
            </a:rPr>
            <a:t>○この概算</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シートは、令和</a:t>
          </a:r>
          <a:r>
            <a:rPr kumimoji="1" lang="en-US" altLang="ja-JP" sz="1200">
              <a:solidFill>
                <a:sysClr val="windowText" lastClr="000000"/>
              </a:solidFill>
              <a:latin typeface="MS UI Gothic" panose="020B0600070205080204" pitchFamily="50" charset="-128"/>
              <a:ea typeface="MS UI Gothic" panose="020B0600070205080204" pitchFamily="50" charset="-128"/>
              <a:cs typeface="+mn-cs"/>
            </a:rPr>
            <a:t>8</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年</a:t>
          </a:r>
          <a:r>
            <a:rPr kumimoji="1" lang="en-US" altLang="ja-JP" sz="1200">
              <a:solidFill>
                <a:sysClr val="windowText" lastClr="000000"/>
              </a:solidFill>
              <a:latin typeface="MS UI Gothic" panose="020B0600070205080204" pitchFamily="50" charset="-128"/>
              <a:ea typeface="MS UI Gothic" panose="020B0600070205080204" pitchFamily="50" charset="-128"/>
              <a:cs typeface="+mn-cs"/>
            </a:rPr>
            <a:t>4</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月から令和</a:t>
          </a:r>
          <a:r>
            <a:rPr kumimoji="1" lang="en-US" altLang="ja-JP" sz="1200">
              <a:solidFill>
                <a:sysClr val="windowText" lastClr="000000"/>
              </a:solidFill>
              <a:latin typeface="MS UI Gothic" panose="020B0600070205080204" pitchFamily="50" charset="-128"/>
              <a:ea typeface="MS UI Gothic" panose="020B0600070205080204" pitchFamily="50" charset="-128"/>
              <a:cs typeface="+mn-cs"/>
            </a:rPr>
            <a:t>9</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年</a:t>
          </a:r>
          <a:r>
            <a:rPr kumimoji="1" lang="en-US" altLang="ja-JP" sz="1200">
              <a:solidFill>
                <a:sysClr val="windowText" lastClr="000000"/>
              </a:solidFill>
              <a:latin typeface="MS UI Gothic" panose="020B0600070205080204" pitchFamily="50" charset="-128"/>
              <a:ea typeface="MS UI Gothic" panose="020B0600070205080204" pitchFamily="50" charset="-128"/>
              <a:cs typeface="+mn-cs"/>
            </a:rPr>
            <a:t>3</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月までの全ての月で国保加入した場合の年間の国保税を</a:t>
          </a:r>
          <a:r>
            <a:rPr kumimoji="1" lang="ja-JP" altLang="en-US" sz="1200" u="sng">
              <a:solidFill>
                <a:sysClr val="windowText" lastClr="000000"/>
              </a:solidFill>
              <a:latin typeface="MS UI Gothic" panose="020B0600070205080204" pitchFamily="50" charset="-128"/>
              <a:ea typeface="MS UI Gothic" panose="020B0600070205080204" pitchFamily="50" charset="-128"/>
              <a:cs typeface="+mn-cs"/>
            </a:rPr>
            <a:t>概算するため</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に作成しています。そのため、年度途中の国保加入・喪失の場合の概算はできません。</a:t>
          </a: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r>
            <a:rPr kumimoji="1" lang="ja-JP" altLang="ja-JP" sz="1200">
              <a:solidFill>
                <a:sysClr val="windowText" lastClr="000000"/>
              </a:solidFill>
              <a:latin typeface="MS UI Gothic" panose="020B0600070205080204" pitchFamily="50" charset="-128"/>
              <a:ea typeface="MS UI Gothic" panose="020B0600070205080204" pitchFamily="50" charset="-128"/>
              <a:cs typeface="+mn-cs"/>
            </a:rPr>
            <a:t>○</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このシートは、</a:t>
          </a:r>
          <a:r>
            <a:rPr kumimoji="1" lang="ja-JP" altLang="ja-JP" sz="1200">
              <a:solidFill>
                <a:sysClr val="windowText" lastClr="000000"/>
              </a:solidFill>
              <a:latin typeface="MS UI Gothic" panose="020B0600070205080204" pitchFamily="50" charset="-128"/>
              <a:ea typeface="MS UI Gothic" panose="020B0600070205080204" pitchFamily="50" charset="-128"/>
              <a:cs typeface="+mn-cs"/>
            </a:rPr>
            <a:t>低所得などを理由とした保険税の軽減（下記表参照）</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を考慮して算定しますが、</a:t>
          </a:r>
          <a:r>
            <a:rPr kumimoji="1" lang="ja-JP" altLang="en-US" sz="1200" u="sng">
              <a:solidFill>
                <a:sysClr val="windowText" lastClr="000000"/>
              </a:solidFill>
              <a:latin typeface="MS UI Gothic" panose="020B0600070205080204" pitchFamily="50" charset="-128"/>
              <a:ea typeface="MS UI Gothic" panose="020B0600070205080204" pitchFamily="50" charset="-128"/>
              <a:cs typeface="+mn-cs"/>
            </a:rPr>
            <a:t>その他の軽減等（下記「その他の軽減等について」を参照ください）は考慮しません。そのため、実際の保険税と差額が発生することがありますので、目安としてご利用ください。</a:t>
          </a:r>
          <a:endParaRPr kumimoji="1" lang="en-US" altLang="ja-JP" sz="1200" u="sng">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〇年度途中で</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40</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歳到達される方（令和</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8</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年</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4</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月</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1</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日時点で</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39</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歳の方）について、本来は</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40</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歳到達月から介護分が計算されますが、このシートでは令和</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8</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年</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4</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月から令和</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9</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年</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3</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月までの全ての月が計算対象になります。</a:t>
          </a:r>
          <a:endPar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〇年度途中で</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75</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歳到達される方（令和</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8</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年</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4</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月</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1</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日時点で</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74</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歳の方）について、本来は</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75</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歳到達の前月までが国保税の計算対象になりますが、このシートでは令和</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8</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年</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4</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月から令和</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9</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年</a:t>
          </a:r>
          <a:r>
            <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rPr>
            <a:t>3</a:t>
          </a:r>
          <a:r>
            <a:rPr kumimoji="1" lang="ja-JP" altLang="en-US" sz="1200" u="none">
              <a:solidFill>
                <a:sysClr val="windowText" lastClr="000000"/>
              </a:solidFill>
              <a:latin typeface="MS UI Gothic" panose="020B0600070205080204" pitchFamily="50" charset="-128"/>
              <a:ea typeface="MS UI Gothic" panose="020B0600070205080204" pitchFamily="50" charset="-128"/>
              <a:cs typeface="+mn-cs"/>
            </a:rPr>
            <a:t>月までの全ての月が計算対象になります。</a:t>
          </a:r>
          <a:endParaRPr kumimoji="1" lang="en-US" altLang="ja-JP" sz="1200" u="none">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○正確な試算をご希望の人は、市役所（国保</a:t>
          </a:r>
          <a:r>
            <a:rPr kumimoji="1" lang="ja-JP" altLang="en-US" sz="1200">
              <a:solidFill>
                <a:sysClr val="windowText" lastClr="000000"/>
              </a:solidFill>
              <a:effectLst/>
              <a:latin typeface="MS UI Gothic" panose="020B0600070205080204" pitchFamily="50" charset="-128"/>
              <a:ea typeface="MS UI Gothic" panose="020B0600070205080204" pitchFamily="50" charset="-128"/>
              <a:cs typeface="+mn-cs"/>
            </a:rPr>
            <a:t>年金課）、南北出張所、各総合事務所までお越しください。その際、来所された方の本人確認できるもの（運転免許証 等）、世帯主及び既に加入している方及び新たに加入される方の所得が分かるもの（源泉徴収票、確定申告書の控 等）をご持参ください。</a:t>
          </a:r>
          <a:endParaRPr kumimoji="1" lang="en-US" altLang="ja-JP" sz="1200">
            <a:solidFill>
              <a:sysClr val="windowText" lastClr="000000"/>
            </a:solidFill>
            <a:effectLst/>
            <a:latin typeface="MS UI Gothic" panose="020B0600070205080204" pitchFamily="50" charset="-128"/>
            <a:ea typeface="MS UI Gothic" panose="020B0600070205080204" pitchFamily="50" charset="-128"/>
            <a:cs typeface="+mn-cs"/>
          </a:endParaRPr>
        </a:p>
        <a:p>
          <a:pPr>
            <a:lnSpc>
              <a:spcPts val="1400"/>
            </a:lnSpc>
          </a:pPr>
          <a:r>
            <a:rPr kumimoji="1" lang="en-US" altLang="ja-JP" sz="1200">
              <a:solidFill>
                <a:sysClr val="windowText" lastClr="000000"/>
              </a:solidFill>
              <a:effectLst/>
              <a:latin typeface="MS UI Gothic" panose="020B0600070205080204" pitchFamily="50" charset="-128"/>
              <a:ea typeface="MS UI Gothic" panose="020B0600070205080204" pitchFamily="50" charset="-128"/>
              <a:cs typeface="+mn-cs"/>
            </a:rPr>
            <a:t>※</a:t>
          </a:r>
          <a:r>
            <a:rPr kumimoji="1" lang="ja-JP" altLang="en-US" sz="1200">
              <a:solidFill>
                <a:sysClr val="windowText" lastClr="000000"/>
              </a:solidFill>
              <a:effectLst/>
              <a:latin typeface="MS UI Gothic" panose="020B0600070205080204" pitchFamily="50" charset="-128"/>
              <a:ea typeface="MS UI Gothic" panose="020B0600070205080204" pitchFamily="50" charset="-128"/>
              <a:cs typeface="+mn-cs"/>
            </a:rPr>
            <a:t>電話等による金額の回答は行っておりません。</a:t>
          </a:r>
          <a:endParaRPr lang="ja-JP" altLang="ja-JP" sz="1200">
            <a:solidFill>
              <a:sysClr val="windowText" lastClr="000000"/>
            </a:solidFill>
            <a:effectLst/>
            <a:latin typeface="MS UI Gothic" panose="020B0600070205080204" pitchFamily="50" charset="-128"/>
            <a:ea typeface="MS UI Gothic" panose="020B0600070205080204" pitchFamily="50" charset="-128"/>
          </a:endParaRPr>
        </a:p>
        <a:p>
          <a:pPr algn="l">
            <a:lnSpc>
              <a:spcPts val="1300"/>
            </a:lnSpc>
          </a:pPr>
          <a:endParaRPr kumimoji="1" lang="en-US" altLang="ja-JP" sz="1050">
            <a:solidFill>
              <a:sysClr val="windowText" lastClr="000000"/>
            </a:solidFill>
            <a:latin typeface="MS UI Gothic" panose="020B0600070205080204" pitchFamily="50" charset="-128"/>
            <a:ea typeface="MS UI Gothic" panose="020B0600070205080204" pitchFamily="50" charset="-128"/>
          </a:endParaRPr>
        </a:p>
        <a:p>
          <a:pPr marL="0" indent="0" algn="l">
            <a:lnSpc>
              <a:spcPts val="1900"/>
            </a:lnSpc>
          </a:pPr>
          <a:endParaRPr kumimoji="1" lang="en-US" altLang="ja-JP" sz="1050" b="1">
            <a:solidFill>
              <a:sysClr val="windowText" lastClr="000000"/>
            </a:solidFill>
            <a:latin typeface="MS UI Gothic" panose="020B0600070205080204" pitchFamily="50" charset="-128"/>
            <a:ea typeface="MS UI Gothic" panose="020B0600070205080204" pitchFamily="50" charset="-128"/>
            <a:cs typeface="+mn-cs"/>
          </a:endParaRPr>
        </a:p>
        <a:p>
          <a:pPr marL="0" indent="0" algn="l">
            <a:lnSpc>
              <a:spcPts val="1900"/>
            </a:lnSpc>
          </a:pPr>
          <a:r>
            <a:rPr kumimoji="1" lang="en-US" altLang="ja-JP" sz="1600" b="1">
              <a:solidFill>
                <a:sysClr val="windowText" lastClr="000000"/>
              </a:solidFill>
              <a:latin typeface="MS UI Gothic" panose="020B0600070205080204" pitchFamily="50" charset="-128"/>
              <a:ea typeface="MS UI Gothic" panose="020B0600070205080204" pitchFamily="50" charset="-128"/>
              <a:cs typeface="+mn-cs"/>
            </a:rPr>
            <a:t>【</a:t>
          </a:r>
          <a:r>
            <a:rPr kumimoji="1" lang="ja-JP" altLang="en-US" sz="1600" b="1">
              <a:solidFill>
                <a:sysClr val="windowText" lastClr="000000"/>
              </a:solidFill>
              <a:latin typeface="MS UI Gothic" panose="020B0600070205080204" pitchFamily="50" charset="-128"/>
              <a:ea typeface="MS UI Gothic" panose="020B0600070205080204" pitchFamily="50" charset="-128"/>
              <a:cs typeface="+mn-cs"/>
            </a:rPr>
            <a:t>入力方法</a:t>
          </a:r>
          <a:r>
            <a:rPr kumimoji="1" lang="en-US" altLang="ja-JP" sz="1600" b="1">
              <a:solidFill>
                <a:sysClr val="windowText" lastClr="000000"/>
              </a:solidFill>
              <a:latin typeface="MS UI Gothic" panose="020B0600070205080204" pitchFamily="50" charset="-128"/>
              <a:ea typeface="MS UI Gothic" panose="020B0600070205080204" pitchFamily="50" charset="-128"/>
              <a:cs typeface="+mn-cs"/>
            </a:rPr>
            <a:t>】</a:t>
          </a:r>
        </a:p>
        <a:p>
          <a:pPr algn="l">
            <a:lnSpc>
              <a:spcPts val="1400"/>
            </a:lnSpc>
          </a:pPr>
          <a:r>
            <a:rPr kumimoji="1" lang="ja-JP" altLang="en-US" sz="1200">
              <a:solidFill>
                <a:sysClr val="windowText" lastClr="000000"/>
              </a:solidFill>
              <a:latin typeface="MS UI Gothic" panose="020B0600070205080204" pitchFamily="50" charset="-128"/>
              <a:ea typeface="MS UI Gothic" panose="020B0600070205080204" pitchFamily="50" charset="-128"/>
            </a:rPr>
            <a:t>○「黄色セル」に必要事項を入力してください。</a:t>
          </a:r>
          <a:endParaRPr kumimoji="1" lang="en-US" altLang="ja-JP" sz="1200">
            <a:solidFill>
              <a:sysClr val="windowText" lastClr="000000"/>
            </a:solidFill>
            <a:latin typeface="MS UI Gothic" panose="020B0600070205080204" pitchFamily="50" charset="-128"/>
            <a:ea typeface="MS UI Gothic" panose="020B0600070205080204" pitchFamily="50" charset="-128"/>
          </a:endParaRPr>
        </a:p>
        <a:p>
          <a:pPr algn="l">
            <a:lnSpc>
              <a:spcPts val="1400"/>
            </a:lnSpc>
          </a:pPr>
          <a:r>
            <a:rPr kumimoji="1" lang="ja-JP" altLang="en-US" sz="1200">
              <a:solidFill>
                <a:sysClr val="windowText" lastClr="000000"/>
              </a:solidFill>
              <a:latin typeface="MS UI Gothic" panose="020B0600070205080204" pitchFamily="50" charset="-128"/>
              <a:ea typeface="MS UI Gothic" panose="020B0600070205080204" pitchFamily="50" charset="-128"/>
            </a:rPr>
            <a:t>〇世帯主が国保加入でない場合は「水色セル」も入力してください。</a:t>
          </a:r>
          <a:endParaRPr kumimoji="1" lang="en-US" altLang="ja-JP" sz="1200">
            <a:solidFill>
              <a:sysClr val="windowText" lastClr="000000"/>
            </a:solidFill>
            <a:latin typeface="MS UI Gothic" panose="020B0600070205080204" pitchFamily="50" charset="-128"/>
            <a:ea typeface="MS UI Gothic" panose="020B0600070205080204" pitchFamily="50" charset="-128"/>
          </a:endParaRPr>
        </a:p>
        <a:p>
          <a:pPr algn="l">
            <a:lnSpc>
              <a:spcPts val="1400"/>
            </a:lnSpc>
          </a:pPr>
          <a:r>
            <a:rPr kumimoji="1" lang="ja-JP" altLang="en-US" sz="1200">
              <a:solidFill>
                <a:sysClr val="windowText" lastClr="000000"/>
              </a:solidFill>
              <a:latin typeface="MS UI Gothic" panose="020B0600070205080204" pitchFamily="50" charset="-128"/>
              <a:ea typeface="MS UI Gothic" panose="020B0600070205080204" pitchFamily="50" charset="-128"/>
            </a:rPr>
            <a:t>〇「黄色セル」「水色セル」以外は入力等しないでください。</a:t>
          </a:r>
          <a:endParaRPr kumimoji="1" lang="en-US" altLang="ja-JP" sz="1200">
            <a:solidFill>
              <a:sysClr val="windowText" lastClr="000000"/>
            </a:solidFill>
            <a:latin typeface="MS UI Gothic" panose="020B0600070205080204" pitchFamily="50" charset="-128"/>
            <a:ea typeface="MS UI Gothic" panose="020B0600070205080204" pitchFamily="50" charset="-128"/>
          </a:endParaRPr>
        </a:p>
        <a:p>
          <a:pPr marL="0" indent="0" algn="l">
            <a:lnSpc>
              <a:spcPts val="1400"/>
            </a:lnSpc>
          </a:pPr>
          <a:r>
            <a:rPr kumimoji="1" lang="ja-JP" altLang="en-US" sz="1200">
              <a:solidFill>
                <a:sysClr val="windowText" lastClr="000000"/>
              </a:solidFill>
              <a:latin typeface="MS UI Gothic" panose="020B0600070205080204" pitchFamily="50" charset="-128"/>
              <a:ea typeface="MS UI Gothic" panose="020B0600070205080204" pitchFamily="50" charset="-128"/>
            </a:rPr>
            <a:t>○年度内に</a:t>
          </a:r>
          <a:r>
            <a:rPr kumimoji="1" lang="en-US" altLang="ja-JP" sz="1200">
              <a:solidFill>
                <a:sysClr val="windowText" lastClr="000000"/>
              </a:solidFill>
              <a:latin typeface="MS UI Gothic" panose="020B0600070205080204" pitchFamily="50" charset="-128"/>
              <a:ea typeface="MS UI Gothic" panose="020B0600070205080204" pitchFamily="50" charset="-128"/>
            </a:rPr>
            <a:t>40</a:t>
          </a:r>
          <a:r>
            <a:rPr kumimoji="1" lang="ja-JP" altLang="en-US" sz="1200">
              <a:solidFill>
                <a:sysClr val="windowText" lastClr="000000"/>
              </a:solidFill>
              <a:latin typeface="MS UI Gothic" panose="020B0600070205080204" pitchFamily="50" charset="-128"/>
              <a:ea typeface="MS UI Gothic" panose="020B0600070205080204" pitchFamily="50" charset="-128"/>
            </a:rPr>
            <a:t>歳を</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迎える人は、年齢を「</a:t>
          </a:r>
          <a:r>
            <a:rPr kumimoji="1" lang="en-US" altLang="ja-JP" sz="1200">
              <a:solidFill>
                <a:sysClr val="windowText" lastClr="000000"/>
              </a:solidFill>
              <a:latin typeface="MS UI Gothic" panose="020B0600070205080204" pitchFamily="50" charset="-128"/>
              <a:ea typeface="MS UI Gothic" panose="020B0600070205080204" pitchFamily="50" charset="-128"/>
              <a:cs typeface="+mn-cs"/>
            </a:rPr>
            <a:t>40</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歳」と入力してください。</a:t>
          </a: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marL="0" indent="0" algn="l">
            <a:lnSpc>
              <a:spcPts val="1400"/>
            </a:lnSpc>
          </a:pP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marL="0" indent="0" algn="l">
            <a:lnSpc>
              <a:spcPts val="800"/>
            </a:lnSpc>
          </a:pPr>
          <a:endParaRPr kumimoji="1" lang="en-US" altLang="ja-JP" sz="700" b="1">
            <a:solidFill>
              <a:sysClr val="windowText" lastClr="000000"/>
            </a:solidFill>
            <a:latin typeface="MS UI Gothic" panose="020B0600070205080204" pitchFamily="50" charset="-128"/>
            <a:ea typeface="MS UI Gothic" panose="020B0600070205080204" pitchFamily="50" charset="-128"/>
            <a:cs typeface="+mn-cs"/>
          </a:endParaRPr>
        </a:p>
        <a:p>
          <a:pPr marL="0" indent="0" algn="l">
            <a:lnSpc>
              <a:spcPts val="1900"/>
            </a:lnSpc>
          </a:pPr>
          <a:r>
            <a:rPr kumimoji="1" lang="en-US" altLang="ja-JP" sz="1600" b="1">
              <a:solidFill>
                <a:sysClr val="windowText" lastClr="000000"/>
              </a:solidFill>
              <a:latin typeface="MS UI Gothic" panose="020B0600070205080204" pitchFamily="50" charset="-128"/>
              <a:ea typeface="MS UI Gothic" panose="020B0600070205080204" pitchFamily="50" charset="-128"/>
              <a:cs typeface="+mn-cs"/>
            </a:rPr>
            <a:t>【</a:t>
          </a:r>
          <a:r>
            <a:rPr kumimoji="1" lang="ja-JP" altLang="en-US" sz="1600" b="1">
              <a:solidFill>
                <a:sysClr val="windowText" lastClr="000000"/>
              </a:solidFill>
              <a:latin typeface="MS UI Gothic" panose="020B0600070205080204" pitchFamily="50" charset="-128"/>
              <a:ea typeface="MS UI Gothic" panose="020B0600070205080204" pitchFamily="50" charset="-128"/>
              <a:cs typeface="+mn-cs"/>
            </a:rPr>
            <a:t>低所得などを理由とした</a:t>
          </a:r>
          <a:r>
            <a:rPr kumimoji="1" lang="ja-JP" altLang="ja-JP" sz="1600" b="1">
              <a:solidFill>
                <a:sysClr val="windowText" lastClr="000000"/>
              </a:solidFill>
              <a:latin typeface="MS UI Gothic" panose="020B0600070205080204" pitchFamily="50" charset="-128"/>
              <a:ea typeface="MS UI Gothic" panose="020B0600070205080204" pitchFamily="50" charset="-128"/>
              <a:cs typeface="+mn-cs"/>
            </a:rPr>
            <a:t>保険税の軽減</a:t>
          </a:r>
          <a:r>
            <a:rPr kumimoji="1" lang="ja-JP" altLang="en-US" sz="1600" b="1">
              <a:solidFill>
                <a:sysClr val="windowText" lastClr="000000"/>
              </a:solidFill>
              <a:latin typeface="MS UI Gothic" panose="020B0600070205080204" pitchFamily="50" charset="-128"/>
              <a:ea typeface="MS UI Gothic" panose="020B0600070205080204" pitchFamily="50" charset="-128"/>
              <a:cs typeface="+mn-cs"/>
            </a:rPr>
            <a:t>について</a:t>
          </a:r>
          <a:r>
            <a:rPr kumimoji="1" lang="en-US" altLang="ja-JP" sz="1600" b="1">
              <a:solidFill>
                <a:sysClr val="windowText" lastClr="000000"/>
              </a:solidFill>
              <a:latin typeface="MS UI Gothic" panose="020B0600070205080204" pitchFamily="50" charset="-128"/>
              <a:ea typeface="MS UI Gothic" panose="020B0600070205080204" pitchFamily="50" charset="-128"/>
              <a:cs typeface="+mn-cs"/>
            </a:rPr>
            <a:t>】</a:t>
          </a:r>
          <a:endParaRPr kumimoji="1" lang="ja-JP" altLang="ja-JP" sz="1600" b="1">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r>
            <a:rPr kumimoji="1" lang="en-US" altLang="ja-JP" sz="1100">
              <a:solidFill>
                <a:sysClr val="windowText" lastClr="000000"/>
              </a:solidFill>
              <a:latin typeface="+mn-lt"/>
              <a:ea typeface="+mn-ea"/>
              <a:cs typeface="+mn-cs"/>
            </a:rPr>
            <a:t> </a:t>
          </a:r>
          <a:endParaRPr kumimoji="1" lang="en-US" altLang="ja-JP" sz="1200">
            <a:solidFill>
              <a:sysClr val="windowText" lastClr="000000"/>
            </a:solidFill>
            <a:latin typeface="MS UI Gothic" pitchFamily="50" charset="-128"/>
            <a:ea typeface="MS UI Gothic" pitchFamily="50" charset="-128"/>
            <a:cs typeface="+mn-cs"/>
          </a:endParaRPr>
        </a:p>
        <a:p>
          <a:pPr>
            <a:lnSpc>
              <a:spcPts val="1500"/>
            </a:lnSpc>
          </a:pPr>
          <a:endParaRPr kumimoji="1" lang="en-US" altLang="ja-JP" sz="1200">
            <a:solidFill>
              <a:sysClr val="windowText" lastClr="000000"/>
            </a:solidFill>
            <a:latin typeface="MS UI Gothic" pitchFamily="50" charset="-128"/>
            <a:ea typeface="MS UI Gothic" pitchFamily="50" charset="-128"/>
            <a:cs typeface="+mn-cs"/>
          </a:endParaRPr>
        </a:p>
        <a:p>
          <a:pPr>
            <a:lnSpc>
              <a:spcPts val="1400"/>
            </a:lnSpc>
          </a:pPr>
          <a:endParaRPr kumimoji="1" lang="en-US" altLang="ja-JP" sz="1200">
            <a:solidFill>
              <a:sysClr val="windowText" lastClr="000000"/>
            </a:solidFill>
            <a:latin typeface="MS UI Gothic" pitchFamily="50" charset="-128"/>
            <a:ea typeface="MS UI Gothic" pitchFamily="50" charset="-128"/>
            <a:cs typeface="+mn-cs"/>
          </a:endParaRPr>
        </a:p>
        <a:p>
          <a:pPr>
            <a:lnSpc>
              <a:spcPts val="1500"/>
            </a:lnSpc>
          </a:pPr>
          <a:endParaRPr kumimoji="1" lang="en-US" altLang="ja-JP" sz="1200">
            <a:solidFill>
              <a:sysClr val="windowText" lastClr="000000"/>
            </a:solidFill>
            <a:latin typeface="MS UI Gothic" pitchFamily="50" charset="-128"/>
            <a:ea typeface="MS UI Gothic" pitchFamily="50" charset="-128"/>
            <a:cs typeface="+mn-cs"/>
          </a:endParaRPr>
        </a:p>
        <a:p>
          <a:pPr>
            <a:lnSpc>
              <a:spcPts val="1400"/>
            </a:lnSpc>
          </a:pPr>
          <a:endParaRPr kumimoji="1" lang="en-US" altLang="ja-JP" sz="1200">
            <a:solidFill>
              <a:sysClr val="windowText" lastClr="000000"/>
            </a:solidFill>
            <a:latin typeface="MS UI Gothic" pitchFamily="50" charset="-128"/>
            <a:ea typeface="MS UI Gothic" pitchFamily="50" charset="-128"/>
            <a:cs typeface="+mn-cs"/>
          </a:endParaRPr>
        </a:p>
        <a:p>
          <a:pPr>
            <a:lnSpc>
              <a:spcPts val="1500"/>
            </a:lnSpc>
          </a:pPr>
          <a:endParaRPr kumimoji="1" lang="en-US" altLang="ja-JP" sz="1200">
            <a:solidFill>
              <a:srgbClr val="FFC000"/>
            </a:solidFill>
            <a:latin typeface="MS UI Gothic" panose="020B0600070205080204" pitchFamily="50" charset="-128"/>
            <a:ea typeface="MS UI Gothic" panose="020B0600070205080204" pitchFamily="50" charset="-128"/>
            <a:cs typeface="+mn-cs"/>
          </a:endParaRPr>
        </a:p>
        <a:p>
          <a:pPr>
            <a:lnSpc>
              <a:spcPts val="1400"/>
            </a:lnSpc>
          </a:pPr>
          <a:endParaRPr kumimoji="1" lang="en-US" altLang="ja-JP" sz="1200">
            <a:solidFill>
              <a:srgbClr val="FFC000"/>
            </a:solidFill>
            <a:latin typeface="MS UI Gothic" panose="020B0600070205080204" pitchFamily="50" charset="-128"/>
            <a:ea typeface="MS UI Gothic" panose="020B0600070205080204" pitchFamily="50" charset="-128"/>
            <a:cs typeface="+mn-cs"/>
          </a:endParaRPr>
        </a:p>
        <a:p>
          <a:pPr>
            <a:lnSpc>
              <a:spcPts val="1500"/>
            </a:lnSpc>
          </a:pPr>
          <a:endParaRPr kumimoji="1" lang="en-US" altLang="ja-JP" sz="1200">
            <a:solidFill>
              <a:srgbClr val="FFC000"/>
            </a:solidFill>
            <a:latin typeface="MS UI Gothic" panose="020B0600070205080204" pitchFamily="50" charset="-128"/>
            <a:ea typeface="MS UI Gothic" panose="020B0600070205080204" pitchFamily="50" charset="-128"/>
            <a:cs typeface="+mn-cs"/>
          </a:endParaRPr>
        </a:p>
        <a:p>
          <a:pPr>
            <a:lnSpc>
              <a:spcPts val="1400"/>
            </a:lnSpc>
          </a:pPr>
          <a:endParaRPr kumimoji="1" lang="en-US" altLang="ja-JP" sz="1200">
            <a:solidFill>
              <a:sysClr val="windowText" lastClr="000000"/>
            </a:solidFill>
            <a:latin typeface="MS UI Gothic" pitchFamily="50" charset="-128"/>
            <a:ea typeface="MS UI Gothic" pitchFamily="50" charset="-128"/>
            <a:cs typeface="+mn-cs"/>
          </a:endParaRPr>
        </a:p>
        <a:p>
          <a:pPr>
            <a:lnSpc>
              <a:spcPts val="1400"/>
            </a:lnSpc>
          </a:pPr>
          <a:endParaRPr kumimoji="1" lang="en-US" altLang="ja-JP" sz="1200">
            <a:solidFill>
              <a:sysClr val="windowText" lastClr="000000"/>
            </a:solidFill>
            <a:latin typeface="MS UI Gothic" pitchFamily="50" charset="-128"/>
            <a:ea typeface="MS UI Gothic" pitchFamily="50" charset="-128"/>
            <a:cs typeface="+mn-cs"/>
          </a:endParaRPr>
        </a:p>
        <a:p>
          <a:pPr>
            <a:lnSpc>
              <a:spcPts val="1400"/>
            </a:lnSpc>
          </a:pPr>
          <a:endParaRPr kumimoji="1" lang="en-US" altLang="ja-JP" sz="1200">
            <a:solidFill>
              <a:sysClr val="windowText" lastClr="000000"/>
            </a:solidFill>
            <a:latin typeface="MS UI Gothic" pitchFamily="50" charset="-128"/>
            <a:ea typeface="MS UI Gothic" pitchFamily="50" charset="-128"/>
            <a:cs typeface="+mn-cs"/>
          </a:endParaRPr>
        </a:p>
        <a:p>
          <a:pPr>
            <a:lnSpc>
              <a:spcPts val="1400"/>
            </a:lnSpc>
          </a:pPr>
          <a:endParaRPr kumimoji="1" lang="en-US" altLang="ja-JP" sz="1200">
            <a:solidFill>
              <a:sysClr val="windowText" lastClr="000000"/>
            </a:solidFill>
            <a:latin typeface="MS UI Gothic" pitchFamily="50" charset="-128"/>
            <a:ea typeface="MS UI Gothic" pitchFamily="50" charset="-128"/>
            <a:cs typeface="+mn-cs"/>
          </a:endParaRPr>
        </a:p>
        <a:p>
          <a:pPr>
            <a:lnSpc>
              <a:spcPts val="1400"/>
            </a:lnSpc>
          </a:pPr>
          <a:endParaRPr kumimoji="1" lang="en-US" altLang="ja-JP" sz="1200">
            <a:solidFill>
              <a:sysClr val="windowText" lastClr="000000"/>
            </a:solidFill>
            <a:latin typeface="MS UI Gothic" pitchFamily="50" charset="-128"/>
            <a:ea typeface="MS UI Gothic" pitchFamily="50" charset="-128"/>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en-US" altLang="ja-JP" sz="1600" b="1">
              <a:solidFill>
                <a:schemeClr val="tx1"/>
              </a:solidFill>
              <a:effectLst/>
              <a:latin typeface="+mn-lt"/>
              <a:ea typeface="+mn-ea"/>
              <a:cs typeface="+mn-cs"/>
            </a:rPr>
            <a:t>【</a:t>
          </a:r>
          <a:r>
            <a:rPr kumimoji="1" lang="ja-JP" altLang="en-US" sz="1600" b="1">
              <a:solidFill>
                <a:schemeClr val="tx1"/>
              </a:solidFill>
              <a:effectLst/>
              <a:latin typeface="+mn-lt"/>
              <a:ea typeface="+mn-ea"/>
              <a:cs typeface="+mn-cs"/>
            </a:rPr>
            <a:t>その他</a:t>
          </a:r>
          <a:r>
            <a:rPr kumimoji="1" lang="ja-JP" altLang="ja-JP" sz="1600" b="1">
              <a:solidFill>
                <a:schemeClr val="tx1"/>
              </a:solidFill>
              <a:effectLst/>
              <a:latin typeface="+mn-lt"/>
              <a:ea typeface="+mn-ea"/>
              <a:cs typeface="+mn-cs"/>
            </a:rPr>
            <a:t>の軽減</a:t>
          </a:r>
          <a:r>
            <a:rPr kumimoji="1" lang="ja-JP" altLang="en-US" sz="1600" b="1">
              <a:solidFill>
                <a:schemeClr val="tx1"/>
              </a:solidFill>
              <a:effectLst/>
              <a:latin typeface="+mn-lt"/>
              <a:ea typeface="+mn-ea"/>
              <a:cs typeface="+mn-cs"/>
            </a:rPr>
            <a:t>等</a:t>
          </a:r>
          <a:r>
            <a:rPr kumimoji="1" lang="ja-JP" altLang="ja-JP" sz="1600" b="1">
              <a:solidFill>
                <a:schemeClr val="tx1"/>
              </a:solidFill>
              <a:effectLst/>
              <a:latin typeface="+mn-lt"/>
              <a:ea typeface="+mn-ea"/>
              <a:cs typeface="+mn-cs"/>
            </a:rPr>
            <a:t>について</a:t>
          </a:r>
          <a:r>
            <a:rPr kumimoji="1" lang="en-US" altLang="ja-JP" sz="1600" b="1">
              <a:solidFill>
                <a:schemeClr val="tx1"/>
              </a:solidFill>
              <a:effectLst/>
              <a:latin typeface="+mn-lt"/>
              <a:ea typeface="+mn-ea"/>
              <a:cs typeface="+mn-cs"/>
            </a:rPr>
            <a:t>】</a:t>
          </a:r>
          <a:endParaRPr lang="ja-JP" altLang="ja-JP" sz="1600" b="1">
            <a:solidFill>
              <a:schemeClr val="tx1"/>
            </a:solidFill>
            <a:effectLst/>
          </a:endParaRPr>
        </a:p>
        <a:p>
          <a:pPr>
            <a:lnSpc>
              <a:spcPts val="1400"/>
            </a:lnSpc>
          </a:pPr>
          <a:endParaRPr kumimoji="1" lang="en-US" altLang="ja-JP" sz="1200">
            <a:solidFill>
              <a:schemeClr val="tx1"/>
            </a:solidFill>
            <a:latin typeface="MS UI Gothic" panose="020B0600070205080204" pitchFamily="50" charset="-128"/>
            <a:ea typeface="MS UI Gothic" panose="020B0600070205080204" pitchFamily="50" charset="-128"/>
            <a:cs typeface="+mn-cs"/>
          </a:endParaRPr>
        </a:p>
        <a:p>
          <a:pPr>
            <a:lnSpc>
              <a:spcPts val="1400"/>
            </a:lnSpc>
          </a:pP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○子育て世帯の経済的負担軽減の観点より、未就学児の「均等割（ Ｂ、Ｅ ）」について、２分の１が減額さ</a:t>
          </a: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　　れます。</a:t>
          </a: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　　なお、上記軽減（７・５・２割）が適用された世帯は、軽減後の未就学児の均等割額が２分の１に減額され</a:t>
          </a: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　　ます。</a:t>
          </a: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r>
            <a:rPr kumimoji="1" lang="en-US" altLang="ja-JP" sz="1200" baseline="0">
              <a:solidFill>
                <a:sysClr val="windowText" lastClr="000000"/>
              </a:solidFill>
              <a:latin typeface="MS UI Gothic" panose="020B0600070205080204" pitchFamily="50" charset="-128"/>
              <a:ea typeface="MS UI Gothic" panose="020B0600070205080204" pitchFamily="50" charset="-128"/>
              <a:cs typeface="+mn-cs"/>
            </a:rPr>
            <a:t> </a:t>
          </a:r>
          <a:r>
            <a:rPr kumimoji="1" lang="en-US" altLang="ja-JP" sz="1200" baseline="0">
              <a:solidFill>
                <a:schemeClr val="tx1"/>
              </a:solidFill>
              <a:effectLst/>
              <a:latin typeface="+mn-lt"/>
              <a:ea typeface="+mn-ea"/>
              <a:cs typeface="+mn-cs"/>
            </a:rPr>
            <a:t> </a:t>
          </a:r>
          <a:r>
            <a:rPr kumimoji="1" lang="ja-JP" altLang="ja-JP" sz="1200" baseline="0">
              <a:solidFill>
                <a:schemeClr val="tx1"/>
              </a:solidFill>
              <a:effectLst/>
              <a:latin typeface="+mn-lt"/>
              <a:ea typeface="+mn-ea"/>
              <a:cs typeface="+mn-cs"/>
            </a:rPr>
            <a:t>○</a:t>
          </a:r>
          <a:r>
            <a:rPr kumimoji="1" lang="ja-JP" altLang="en-US" sz="1200" baseline="0">
              <a:solidFill>
                <a:schemeClr val="tx1"/>
              </a:solidFill>
              <a:effectLst/>
              <a:latin typeface="+mn-lt"/>
              <a:ea typeface="+mn-ea"/>
              <a:cs typeface="+mn-cs"/>
            </a:rPr>
            <a:t>国保加入者のうち、</a:t>
          </a:r>
          <a:r>
            <a:rPr kumimoji="1" lang="en-US" altLang="ja-JP" sz="1200" baseline="0">
              <a:solidFill>
                <a:schemeClr val="tx1"/>
              </a:solidFill>
              <a:effectLst/>
              <a:latin typeface="+mn-ea"/>
              <a:ea typeface="+mn-ea"/>
              <a:cs typeface="+mn-cs"/>
            </a:rPr>
            <a:t>75</a:t>
          </a:r>
          <a:r>
            <a:rPr kumimoji="1" lang="ja-JP" altLang="en-US" sz="1200" baseline="0">
              <a:solidFill>
                <a:schemeClr val="tx1"/>
              </a:solidFill>
              <a:effectLst/>
              <a:latin typeface="+mn-lt"/>
              <a:ea typeface="+mn-ea"/>
              <a:cs typeface="+mn-cs"/>
            </a:rPr>
            <a:t>歳を迎えた方（</a:t>
          </a:r>
          <a:r>
            <a:rPr kumimoji="1" lang="en-US" altLang="ja-JP" sz="1200" baseline="0">
              <a:solidFill>
                <a:schemeClr val="tx1"/>
              </a:solidFill>
              <a:effectLst/>
              <a:latin typeface="+mn-lt"/>
              <a:ea typeface="+mn-ea"/>
              <a:cs typeface="+mn-cs"/>
            </a:rPr>
            <a:t>※</a:t>
          </a:r>
          <a:r>
            <a:rPr kumimoji="1" lang="ja-JP" altLang="en-US" sz="1200" baseline="0">
              <a:solidFill>
                <a:schemeClr val="tx1"/>
              </a:solidFill>
              <a:effectLst/>
              <a:latin typeface="+mn-lt"/>
              <a:ea typeface="+mn-ea"/>
              <a:cs typeface="+mn-cs"/>
            </a:rPr>
            <a:t>）が後期高齢者医療制度に移行し、</a:t>
          </a:r>
          <a:r>
            <a:rPr kumimoji="1" lang="en-US" altLang="ja-JP" sz="1200" baseline="0">
              <a:solidFill>
                <a:schemeClr val="tx1"/>
              </a:solidFill>
              <a:effectLst/>
              <a:latin typeface="+mn-ea"/>
              <a:ea typeface="+mn-ea"/>
              <a:cs typeface="+mn-cs"/>
            </a:rPr>
            <a:t>75</a:t>
          </a:r>
          <a:r>
            <a:rPr kumimoji="1" lang="ja-JP" altLang="en-US" sz="1200" baseline="0">
              <a:solidFill>
                <a:schemeClr val="tx1"/>
              </a:solidFill>
              <a:effectLst/>
              <a:latin typeface="+mn-ea"/>
              <a:ea typeface="+mn-ea"/>
              <a:cs typeface="+mn-cs"/>
            </a:rPr>
            <a:t>歳未満の方が引き続き国保に加入している世帯について、世帯状況等に変わりがなければ</a:t>
          </a:r>
          <a:r>
            <a:rPr kumimoji="1" lang="en-US" altLang="ja-JP" sz="1200" baseline="0">
              <a:solidFill>
                <a:schemeClr val="tx1"/>
              </a:solidFill>
              <a:effectLst/>
              <a:latin typeface="+mn-ea"/>
              <a:ea typeface="+mn-ea"/>
              <a:cs typeface="+mn-cs"/>
            </a:rPr>
            <a:t>5</a:t>
          </a:r>
          <a:r>
            <a:rPr kumimoji="1" lang="ja-JP" altLang="en-US" sz="1200" baseline="0">
              <a:solidFill>
                <a:schemeClr val="tx1"/>
              </a:solidFill>
              <a:effectLst/>
              <a:latin typeface="+mn-ea"/>
              <a:ea typeface="+mn-ea"/>
              <a:cs typeface="+mn-cs"/>
            </a:rPr>
            <a:t>年</a:t>
          </a:r>
          <a:r>
            <a:rPr kumimoji="1" lang="ja-JP" altLang="en-US" sz="1200" baseline="0">
              <a:solidFill>
                <a:schemeClr val="tx1"/>
              </a:solidFill>
              <a:effectLst/>
              <a:latin typeface="+mn-lt"/>
              <a:ea typeface="+mn-ea"/>
              <a:cs typeface="+mn-cs"/>
            </a:rPr>
            <a:t>間平等割額が半額となり、</a:t>
          </a:r>
          <a:r>
            <a:rPr kumimoji="1" lang="en-US" altLang="ja-JP" sz="1200" baseline="0">
              <a:solidFill>
                <a:schemeClr val="tx1"/>
              </a:solidFill>
              <a:effectLst/>
              <a:latin typeface="+mn-ea"/>
              <a:ea typeface="+mn-ea"/>
              <a:cs typeface="+mn-cs"/>
            </a:rPr>
            <a:t>5</a:t>
          </a:r>
          <a:r>
            <a:rPr kumimoji="1" lang="ja-JP" altLang="en-US" sz="1200" baseline="0">
              <a:solidFill>
                <a:schemeClr val="tx1"/>
              </a:solidFill>
              <a:effectLst/>
              <a:latin typeface="+mn-ea"/>
              <a:ea typeface="+mn-ea"/>
              <a:cs typeface="+mn-cs"/>
            </a:rPr>
            <a:t>年経過後</a:t>
          </a:r>
          <a:r>
            <a:rPr kumimoji="1" lang="en-US" altLang="ja-JP" sz="1200" baseline="0">
              <a:solidFill>
                <a:schemeClr val="tx1"/>
              </a:solidFill>
              <a:effectLst/>
              <a:latin typeface="+mn-ea"/>
              <a:ea typeface="+mn-ea"/>
              <a:cs typeface="+mn-cs"/>
            </a:rPr>
            <a:t>3</a:t>
          </a:r>
          <a:r>
            <a:rPr kumimoji="1" lang="ja-JP" altLang="en-US" sz="1200" baseline="0">
              <a:solidFill>
                <a:schemeClr val="tx1"/>
              </a:solidFill>
              <a:effectLst/>
              <a:latin typeface="+mn-ea"/>
              <a:ea typeface="+mn-ea"/>
              <a:cs typeface="+mn-cs"/>
            </a:rPr>
            <a:t>年間は平等割額が</a:t>
          </a:r>
          <a:r>
            <a:rPr kumimoji="1" lang="en-US" altLang="ja-JP" sz="1200" baseline="0">
              <a:solidFill>
                <a:schemeClr val="tx1"/>
              </a:solidFill>
              <a:effectLst/>
              <a:latin typeface="+mn-ea"/>
              <a:ea typeface="+mn-ea"/>
              <a:cs typeface="+mn-cs"/>
            </a:rPr>
            <a:t>4</a:t>
          </a:r>
          <a:r>
            <a:rPr kumimoji="1" lang="ja-JP" altLang="en-US" sz="1200" baseline="0">
              <a:solidFill>
                <a:schemeClr val="tx1"/>
              </a:solidFill>
              <a:effectLst/>
              <a:latin typeface="+mn-ea"/>
              <a:ea typeface="+mn-ea"/>
              <a:cs typeface="+mn-cs"/>
            </a:rPr>
            <a:t>分の</a:t>
          </a:r>
          <a:r>
            <a:rPr kumimoji="1" lang="en-US" altLang="ja-JP" sz="1200" baseline="0">
              <a:solidFill>
                <a:schemeClr val="tx1"/>
              </a:solidFill>
              <a:effectLst/>
              <a:latin typeface="+mn-ea"/>
              <a:ea typeface="+mn-ea"/>
              <a:cs typeface="+mn-cs"/>
            </a:rPr>
            <a:t>1</a:t>
          </a:r>
          <a:r>
            <a:rPr kumimoji="1" lang="ja-JP" altLang="en-US" sz="1200" baseline="0">
              <a:solidFill>
                <a:schemeClr val="tx1"/>
              </a:solidFill>
              <a:effectLst/>
              <a:latin typeface="+mn-ea"/>
              <a:ea typeface="+mn-ea"/>
              <a:cs typeface="+mn-cs"/>
            </a:rPr>
            <a:t>減額となります。</a:t>
          </a:r>
          <a:endParaRPr kumimoji="1" lang="en-US" altLang="ja-JP" sz="1200" baseline="0">
            <a:solidFill>
              <a:schemeClr val="tx1"/>
            </a:solidFill>
            <a:effectLst/>
            <a:latin typeface="+mn-ea"/>
            <a:ea typeface="+mn-ea"/>
            <a:cs typeface="+mn-cs"/>
          </a:endParaRPr>
        </a:p>
        <a:p>
          <a:pPr>
            <a:lnSpc>
              <a:spcPts val="1400"/>
            </a:lnSpc>
          </a:pPr>
          <a:r>
            <a:rPr kumimoji="1" lang="ja-JP" altLang="en-US" sz="1200" baseline="0">
              <a:solidFill>
                <a:schemeClr val="tx1"/>
              </a:solidFill>
              <a:effectLst/>
              <a:latin typeface="+mn-ea"/>
              <a:ea typeface="+mn-ea"/>
              <a:cs typeface="+mn-cs"/>
            </a:rPr>
            <a:t>　また、後期高齢者医療制度に移行した人（旧国保被保険者）も、上記の低所得などを理由とした保険税の軽減判定時の国保加入者数にカウントされますが、このシートではカウントできません。</a:t>
          </a:r>
          <a:endParaRPr kumimoji="1" lang="en-US" altLang="ja-JP" sz="1200" baseline="0">
            <a:solidFill>
              <a:schemeClr val="tx1"/>
            </a:solidFill>
            <a:effectLst/>
            <a:latin typeface="+mn-ea"/>
            <a:ea typeface="+mn-ea"/>
            <a:cs typeface="+mn-cs"/>
          </a:endParaRPr>
        </a:p>
        <a:p>
          <a:pPr>
            <a:lnSpc>
              <a:spcPts val="1400"/>
            </a:lnSpc>
          </a:pPr>
          <a:r>
            <a:rPr kumimoji="1" lang="ja-JP" altLang="en-US" sz="1200" baseline="0">
              <a:solidFill>
                <a:schemeClr val="tx1"/>
              </a:solidFill>
              <a:effectLst/>
              <a:latin typeface="+mn-ea"/>
              <a:ea typeface="+mn-ea"/>
              <a:cs typeface="+mn-cs"/>
            </a:rPr>
            <a:t>　</a:t>
          </a:r>
          <a:r>
            <a:rPr kumimoji="1" lang="en-US" altLang="ja-JP" sz="1200" baseline="0">
              <a:solidFill>
                <a:schemeClr val="tx1"/>
              </a:solidFill>
              <a:effectLst/>
              <a:latin typeface="+mn-ea"/>
              <a:ea typeface="+mn-ea"/>
              <a:cs typeface="+mn-cs"/>
            </a:rPr>
            <a:t>※65</a:t>
          </a:r>
          <a:r>
            <a:rPr kumimoji="1" lang="ja-JP" altLang="en-US" sz="1200" baseline="0">
              <a:solidFill>
                <a:schemeClr val="tx1"/>
              </a:solidFill>
              <a:effectLst/>
              <a:latin typeface="+mn-ea"/>
              <a:ea typeface="+mn-ea"/>
              <a:cs typeface="+mn-cs"/>
            </a:rPr>
            <a:t>歳から</a:t>
          </a:r>
          <a:r>
            <a:rPr kumimoji="1" lang="en-US" altLang="ja-JP" sz="1200" baseline="0">
              <a:solidFill>
                <a:schemeClr val="tx1"/>
              </a:solidFill>
              <a:effectLst/>
              <a:latin typeface="+mn-ea"/>
              <a:ea typeface="+mn-ea"/>
              <a:cs typeface="+mn-cs"/>
            </a:rPr>
            <a:t>74</a:t>
          </a:r>
          <a:r>
            <a:rPr kumimoji="1" lang="ja-JP" altLang="en-US" sz="1200" baseline="0">
              <a:solidFill>
                <a:schemeClr val="tx1"/>
              </a:solidFill>
              <a:effectLst/>
              <a:latin typeface="+mn-ea"/>
              <a:ea typeface="+mn-ea"/>
              <a:cs typeface="+mn-cs"/>
            </a:rPr>
            <a:t>歳までの一定の障害のある方のうち、後期高齢者医療制度に加入された方も含みます。</a:t>
          </a:r>
          <a:endParaRPr kumimoji="1" lang="en-US" altLang="ja-JP" sz="1200" baseline="0">
            <a:solidFill>
              <a:schemeClr val="tx1"/>
            </a:solidFill>
            <a:effectLst/>
            <a:latin typeface="+mn-ea"/>
            <a:ea typeface="+mn-ea"/>
            <a:cs typeface="+mn-cs"/>
          </a:endParaRPr>
        </a:p>
        <a:p>
          <a:pPr>
            <a:lnSpc>
              <a:spcPts val="1400"/>
            </a:lnSpc>
          </a:pPr>
          <a:endParaRPr kumimoji="1" lang="en-US" altLang="ja-JP" sz="1200" baseline="0">
            <a:solidFill>
              <a:schemeClr val="tx1"/>
            </a:solidFill>
            <a:effectLst/>
            <a:latin typeface="+mn-ea"/>
            <a:ea typeface="+mn-ea"/>
            <a:cs typeface="+mn-cs"/>
          </a:endParaRPr>
        </a:p>
        <a:p>
          <a:pPr>
            <a:lnSpc>
              <a:spcPts val="1400"/>
            </a:lnSpc>
          </a:pPr>
          <a:r>
            <a:rPr kumimoji="1" lang="en-US" altLang="ja-JP" sz="1200" baseline="0">
              <a:solidFill>
                <a:schemeClr val="tx1"/>
              </a:solidFill>
              <a:effectLst/>
              <a:latin typeface="+mn-lt"/>
              <a:ea typeface="+mn-ea"/>
              <a:cs typeface="+mn-cs"/>
            </a:rPr>
            <a:t> </a:t>
          </a:r>
          <a:r>
            <a:rPr kumimoji="1" lang="ja-JP" altLang="ja-JP" sz="1200" baseline="0">
              <a:solidFill>
                <a:schemeClr val="tx1"/>
              </a:solidFill>
              <a:effectLst/>
              <a:latin typeface="+mn-lt"/>
              <a:ea typeface="+mn-ea"/>
              <a:cs typeface="+mn-cs"/>
            </a:rPr>
            <a:t>○</a:t>
          </a:r>
          <a:r>
            <a:rPr kumimoji="1" lang="en-US" altLang="ja-JP" sz="1200" baseline="0">
              <a:solidFill>
                <a:schemeClr val="tx1"/>
              </a:solidFill>
              <a:effectLst/>
              <a:latin typeface="+mj-ea"/>
              <a:ea typeface="+mj-ea"/>
              <a:cs typeface="+mn-cs"/>
            </a:rPr>
            <a:t>75</a:t>
          </a:r>
          <a:r>
            <a:rPr kumimoji="1" lang="ja-JP" altLang="en-US" sz="1200" baseline="0">
              <a:solidFill>
                <a:schemeClr val="tx1"/>
              </a:solidFill>
              <a:effectLst/>
              <a:latin typeface="+mj-ea"/>
              <a:ea typeface="+mj-ea"/>
              <a:cs typeface="+mn-cs"/>
            </a:rPr>
            <a:t>歳を迎えた方（</a:t>
          </a:r>
          <a:r>
            <a:rPr kumimoji="1" lang="en-US" altLang="ja-JP" sz="1200" baseline="0">
              <a:solidFill>
                <a:schemeClr val="tx1"/>
              </a:solidFill>
              <a:effectLst/>
              <a:latin typeface="+mj-ea"/>
              <a:ea typeface="+mj-ea"/>
              <a:cs typeface="+mn-cs"/>
            </a:rPr>
            <a:t>※</a:t>
          </a:r>
          <a:r>
            <a:rPr kumimoji="1" lang="ja-JP" altLang="en-US" sz="1200" baseline="0">
              <a:solidFill>
                <a:schemeClr val="tx1"/>
              </a:solidFill>
              <a:effectLst/>
              <a:latin typeface="+mj-ea"/>
              <a:ea typeface="+mj-ea"/>
              <a:cs typeface="+mn-cs"/>
            </a:rPr>
            <a:t>）が、会社の健康保険などから後期高齢者医療制度に移行することにより、その被扶養者である家族の方（</a:t>
          </a:r>
          <a:r>
            <a:rPr kumimoji="1" lang="en-US" altLang="ja-JP" sz="1200" baseline="0">
              <a:solidFill>
                <a:schemeClr val="tx1"/>
              </a:solidFill>
              <a:effectLst/>
              <a:latin typeface="+mj-ea"/>
              <a:ea typeface="+mj-ea"/>
              <a:cs typeface="+mn-cs"/>
            </a:rPr>
            <a:t>65</a:t>
          </a:r>
          <a:r>
            <a:rPr kumimoji="1" lang="ja-JP" altLang="en-US" sz="1200" baseline="0">
              <a:solidFill>
                <a:schemeClr val="tx1"/>
              </a:solidFill>
              <a:effectLst/>
              <a:latin typeface="+mj-ea"/>
              <a:ea typeface="+mj-ea"/>
              <a:cs typeface="+mn-cs"/>
            </a:rPr>
            <a:t>歳から</a:t>
          </a:r>
          <a:r>
            <a:rPr kumimoji="1" lang="en-US" altLang="ja-JP" sz="1200" baseline="0">
              <a:solidFill>
                <a:schemeClr val="tx1"/>
              </a:solidFill>
              <a:effectLst/>
              <a:latin typeface="+mj-ea"/>
              <a:ea typeface="+mj-ea"/>
              <a:cs typeface="+mn-cs"/>
            </a:rPr>
            <a:t>74</a:t>
          </a:r>
          <a:r>
            <a:rPr kumimoji="1" lang="ja-JP" altLang="en-US" sz="1200" baseline="0">
              <a:solidFill>
                <a:schemeClr val="tx1"/>
              </a:solidFill>
              <a:effectLst/>
              <a:latin typeface="+mj-ea"/>
              <a:ea typeface="+mj-ea"/>
              <a:cs typeface="+mn-cs"/>
            </a:rPr>
            <a:t>歳まで）が新たに国保に加入する場合、被扶養者であった方の所得割額が免除され、均等割額が</a:t>
          </a:r>
          <a:r>
            <a:rPr kumimoji="1" lang="en-US" altLang="ja-JP" sz="1200" baseline="0">
              <a:solidFill>
                <a:schemeClr val="tx1"/>
              </a:solidFill>
              <a:effectLst/>
              <a:latin typeface="+mj-ea"/>
              <a:ea typeface="+mj-ea"/>
              <a:cs typeface="+mn-cs"/>
            </a:rPr>
            <a:t>2</a:t>
          </a:r>
          <a:r>
            <a:rPr kumimoji="1" lang="ja-JP" altLang="en-US" sz="1200" baseline="0">
              <a:solidFill>
                <a:schemeClr val="tx1"/>
              </a:solidFill>
              <a:effectLst/>
              <a:latin typeface="+mj-ea"/>
              <a:ea typeface="+mj-ea"/>
              <a:cs typeface="+mn-cs"/>
            </a:rPr>
            <a:t>年間半額になります。世帯の中で国保加入者が</a:t>
          </a:r>
          <a:r>
            <a:rPr kumimoji="1" lang="en-US" altLang="ja-JP" sz="1200" baseline="0">
              <a:solidFill>
                <a:schemeClr val="tx1"/>
              </a:solidFill>
              <a:effectLst/>
              <a:latin typeface="+mj-ea"/>
              <a:ea typeface="+mj-ea"/>
              <a:cs typeface="+mn-cs"/>
            </a:rPr>
            <a:t>1</a:t>
          </a:r>
          <a:r>
            <a:rPr kumimoji="1" lang="ja-JP" altLang="en-US" sz="1200" baseline="0">
              <a:solidFill>
                <a:schemeClr val="tx1"/>
              </a:solidFill>
              <a:effectLst/>
              <a:latin typeface="+mj-ea"/>
              <a:ea typeface="+mj-ea"/>
              <a:cs typeface="+mn-cs"/>
            </a:rPr>
            <a:t>人のみの場合には、平等割額が</a:t>
          </a:r>
          <a:r>
            <a:rPr kumimoji="1" lang="en-US" altLang="ja-JP" sz="1200" baseline="0">
              <a:solidFill>
                <a:schemeClr val="tx1"/>
              </a:solidFill>
              <a:effectLst/>
              <a:latin typeface="+mj-ea"/>
              <a:ea typeface="+mj-ea"/>
              <a:cs typeface="+mn-cs"/>
            </a:rPr>
            <a:t>2</a:t>
          </a:r>
          <a:r>
            <a:rPr kumimoji="1" lang="ja-JP" altLang="en-US" sz="1200" baseline="0">
              <a:solidFill>
                <a:schemeClr val="tx1"/>
              </a:solidFill>
              <a:effectLst/>
              <a:latin typeface="+mj-ea"/>
              <a:ea typeface="+mj-ea"/>
              <a:cs typeface="+mn-cs"/>
            </a:rPr>
            <a:t>年間半額になります。</a:t>
          </a:r>
          <a:endParaRPr kumimoji="1" lang="en-US" altLang="ja-JP" sz="1200" baseline="0">
            <a:solidFill>
              <a:schemeClr val="tx1"/>
            </a:solidFill>
            <a:effectLst/>
            <a:latin typeface="+mj-ea"/>
            <a:ea typeface="+mj-ea"/>
            <a:cs typeface="+mn-cs"/>
          </a:endParaRPr>
        </a:p>
        <a:p>
          <a:pPr>
            <a:lnSpc>
              <a:spcPts val="1400"/>
            </a:lnSpc>
          </a:pPr>
          <a:r>
            <a:rPr kumimoji="1" lang="en-US" altLang="ja-JP" sz="1200" baseline="0">
              <a:solidFill>
                <a:schemeClr val="tx1"/>
              </a:solidFill>
              <a:effectLst/>
              <a:latin typeface="+mj-ea"/>
              <a:ea typeface="+mj-ea"/>
              <a:cs typeface="+mn-cs"/>
            </a:rPr>
            <a:t>※65</a:t>
          </a:r>
          <a:r>
            <a:rPr kumimoji="1" lang="ja-JP" altLang="ja-JP" sz="1200" baseline="0">
              <a:solidFill>
                <a:schemeClr val="tx1"/>
              </a:solidFill>
              <a:effectLst/>
              <a:latin typeface="+mj-ea"/>
              <a:ea typeface="+mj-ea"/>
              <a:cs typeface="+mn-cs"/>
            </a:rPr>
            <a:t>歳から</a:t>
          </a:r>
          <a:r>
            <a:rPr kumimoji="1" lang="en-US" altLang="ja-JP" sz="1200" baseline="0">
              <a:solidFill>
                <a:schemeClr val="tx1"/>
              </a:solidFill>
              <a:effectLst/>
              <a:latin typeface="+mj-ea"/>
              <a:ea typeface="+mj-ea"/>
              <a:cs typeface="+mn-cs"/>
            </a:rPr>
            <a:t>74</a:t>
          </a:r>
          <a:r>
            <a:rPr kumimoji="1" lang="ja-JP" altLang="ja-JP" sz="1200" baseline="0">
              <a:solidFill>
                <a:schemeClr val="tx1"/>
              </a:solidFill>
              <a:effectLst/>
              <a:latin typeface="+mj-ea"/>
              <a:ea typeface="+mj-ea"/>
              <a:cs typeface="+mn-cs"/>
            </a:rPr>
            <a:t>歳までの一定の障害のある方のうち、後期高齢者医療制度に加入された方も含みます。</a:t>
          </a:r>
          <a:endParaRPr kumimoji="1" lang="en-US" altLang="ja-JP" sz="1200" baseline="0">
            <a:solidFill>
              <a:schemeClr val="tx1"/>
            </a:solidFill>
            <a:effectLst/>
            <a:latin typeface="+mj-ea"/>
            <a:ea typeface="+mj-ea"/>
            <a:cs typeface="+mn-cs"/>
          </a:endParaRPr>
        </a:p>
        <a:p>
          <a:pPr>
            <a:lnSpc>
              <a:spcPts val="1400"/>
            </a:lnSpc>
          </a:pPr>
          <a:endParaRPr kumimoji="1" lang="en-US" altLang="ja-JP" sz="1200" baseline="0">
            <a:solidFill>
              <a:schemeClr val="tx1"/>
            </a:solidFill>
            <a:latin typeface="+mj-ea"/>
            <a:ea typeface="+mj-ea"/>
            <a:cs typeface="+mn-cs"/>
          </a:endParaRPr>
        </a:p>
        <a:p>
          <a:pPr>
            <a:lnSpc>
              <a:spcPts val="1400"/>
            </a:lnSpc>
          </a:pPr>
          <a:r>
            <a:rPr kumimoji="1" lang="en-US" altLang="ja-JP" sz="1200" baseline="0">
              <a:solidFill>
                <a:sysClr val="windowText" lastClr="000000"/>
              </a:solidFill>
              <a:effectLst/>
              <a:latin typeface="MS UI Gothic" panose="020B0600070205080204" pitchFamily="50" charset="-128"/>
              <a:ea typeface="MS UI Gothic" panose="020B0600070205080204" pitchFamily="50" charset="-128"/>
              <a:cs typeface="+mn-cs"/>
            </a:rPr>
            <a:t> </a:t>
          </a:r>
          <a:r>
            <a:rPr kumimoji="1" lang="ja-JP" altLang="ja-JP" sz="1200" baseline="0">
              <a:solidFill>
                <a:schemeClr val="tx1"/>
              </a:solidFill>
              <a:effectLst/>
              <a:latin typeface="+mn-lt"/>
              <a:ea typeface="+mn-ea"/>
              <a:cs typeface="+mn-cs"/>
            </a:rPr>
            <a:t>○</a:t>
          </a:r>
          <a:r>
            <a:rPr kumimoji="1" lang="ja-JP" altLang="en-US" sz="1200" baseline="0">
              <a:solidFill>
                <a:schemeClr val="tx1"/>
              </a:solidFill>
              <a:effectLst/>
              <a:latin typeface="+mn-lt"/>
              <a:ea typeface="+mn-ea"/>
              <a:cs typeface="+mn-cs"/>
            </a:rPr>
            <a:t>会社の倒産や解雇などで職を失った方（非自発的失業者）で条件に該当する場合、申請により、給与所得を</a:t>
          </a:r>
          <a:r>
            <a:rPr kumimoji="1" lang="en-US" altLang="ja-JP" sz="1200" baseline="0">
              <a:solidFill>
                <a:schemeClr val="tx1"/>
              </a:solidFill>
              <a:effectLst/>
              <a:latin typeface="+mn-ea"/>
              <a:ea typeface="+mn-ea"/>
              <a:cs typeface="+mn-cs"/>
            </a:rPr>
            <a:t>30/100</a:t>
          </a:r>
          <a:r>
            <a:rPr kumimoji="1" lang="ja-JP" altLang="en-US" sz="1200" baseline="0">
              <a:solidFill>
                <a:schemeClr val="tx1"/>
              </a:solidFill>
              <a:effectLst/>
              <a:latin typeface="+mn-lt"/>
              <a:ea typeface="+mn-ea"/>
              <a:cs typeface="+mn-cs"/>
            </a:rPr>
            <a:t>とみなして所得割額を算定します。</a:t>
          </a:r>
          <a:endParaRPr kumimoji="1" lang="en-US" altLang="ja-JP" sz="1200" baseline="0">
            <a:solidFill>
              <a:schemeClr val="tx1"/>
            </a:solidFill>
            <a:latin typeface="MS UI Gothic" panose="020B0600070205080204" pitchFamily="50" charset="-128"/>
            <a:ea typeface="MS UI Gothic" panose="020B0600070205080204" pitchFamily="50" charset="-128"/>
            <a:cs typeface="+mn-cs"/>
          </a:endParaRPr>
        </a:p>
        <a:p>
          <a:pPr>
            <a:lnSpc>
              <a:spcPts val="1400"/>
            </a:lnSpc>
          </a:pPr>
          <a:endParaRPr kumimoji="1" lang="en-US" altLang="ja-JP" sz="1200" baseline="0">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r>
            <a:rPr kumimoji="1" lang="ja-JP" altLang="en-US" sz="1200" baseline="0">
              <a:solidFill>
                <a:sysClr val="windowText" lastClr="000000"/>
              </a:solidFill>
              <a:latin typeface="MS UI Gothic" panose="020B0600070205080204" pitchFamily="50" charset="-128"/>
              <a:ea typeface="MS UI Gothic" panose="020B0600070205080204" pitchFamily="50" charset="-128"/>
              <a:cs typeface="+mn-cs"/>
            </a:rPr>
            <a:t> ○出産または出産予定の被保険者に係る</a:t>
          </a:r>
          <a:r>
            <a:rPr kumimoji="1" lang="ja-JP" altLang="en-US" sz="1200" baseline="0">
              <a:solidFill>
                <a:schemeClr val="tx1"/>
              </a:solidFill>
              <a:latin typeface="MS UI Gothic" panose="020B0600070205080204" pitchFamily="50" charset="-128"/>
              <a:ea typeface="MS UI Gothic" panose="020B0600070205080204" pitchFamily="50" charset="-128"/>
              <a:cs typeface="+mn-cs"/>
            </a:rPr>
            <a:t>産前産後期間の所得割額と均等割額を申請により軽減します。</a:t>
          </a: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a:lnSpc>
              <a:spcPts val="1400"/>
            </a:lnSpc>
          </a:pP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　　</a:t>
          </a: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a:lnSpc>
              <a:spcPts val="1300"/>
            </a:lnSpc>
          </a:pPr>
          <a:r>
            <a:rPr kumimoji="1" lang="en-US" altLang="ja-JP" sz="1200">
              <a:solidFill>
                <a:sysClr val="windowText" lastClr="000000"/>
              </a:solidFill>
              <a:latin typeface="MS UI Gothic" panose="020B0600070205080204" pitchFamily="50" charset="-128"/>
              <a:ea typeface="MS UI Gothic" panose="020B0600070205080204" pitchFamily="50" charset="-128"/>
              <a:cs typeface="+mn-cs"/>
            </a:rPr>
            <a:t> </a:t>
          </a:r>
          <a:r>
            <a:rPr kumimoji="1" lang="ja-JP" altLang="ja-JP" sz="1200">
              <a:solidFill>
                <a:sysClr val="windowText" lastClr="000000"/>
              </a:solidFill>
              <a:latin typeface="MS UI Gothic" panose="020B0600070205080204" pitchFamily="50" charset="-128"/>
              <a:ea typeface="MS UI Gothic" panose="020B0600070205080204" pitchFamily="50" charset="-128"/>
              <a:cs typeface="+mn-cs"/>
            </a:rPr>
            <a:t>○</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震災や火災等で居住家屋に著しい被害を受けた場合、減免の対象になる場合があります</a:t>
          </a:r>
          <a:r>
            <a:rPr kumimoji="1" lang="ja-JP" altLang="ja-JP" sz="1200">
              <a:solidFill>
                <a:sysClr val="windowText" lastClr="000000"/>
              </a:solidFill>
              <a:latin typeface="MS UI Gothic" panose="020B0600070205080204" pitchFamily="50" charset="-128"/>
              <a:ea typeface="MS UI Gothic" panose="020B0600070205080204" pitchFamily="50" charset="-128"/>
              <a:cs typeface="+mn-cs"/>
            </a:rPr>
            <a:t>。</a:t>
          </a: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a:lnSpc>
              <a:spcPts val="1300"/>
            </a:lnSpc>
          </a:pP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 　</a:t>
          </a:r>
          <a:r>
            <a:rPr kumimoji="1" lang="ja-JP" altLang="en-US" sz="1200" baseline="0">
              <a:solidFill>
                <a:sysClr val="windowText" lastClr="000000"/>
              </a:solidFill>
              <a:latin typeface="MS UI Gothic" panose="020B0600070205080204" pitchFamily="50" charset="-128"/>
              <a:ea typeface="MS UI Gothic" panose="020B0600070205080204" pitchFamily="50" charset="-128"/>
              <a:cs typeface="+mn-cs"/>
            </a:rPr>
            <a:t> </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この場合は、</a:t>
          </a:r>
          <a:r>
            <a:rPr kumimoji="1" lang="ja-JP" altLang="ja-JP" sz="1200">
              <a:solidFill>
                <a:sysClr val="windowText" lastClr="000000"/>
              </a:solidFill>
              <a:latin typeface="MS UI Gothic" panose="020B0600070205080204" pitchFamily="50" charset="-128"/>
              <a:ea typeface="MS UI Gothic" panose="020B0600070205080204" pitchFamily="50" charset="-128"/>
              <a:cs typeface="+mn-cs"/>
            </a:rPr>
            <a:t>市役所（国保年金課）、南北出張所、各総合事務所</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へご相談ください</a:t>
          </a:r>
          <a:r>
            <a:rPr kumimoji="1" lang="ja-JP" altLang="ja-JP" sz="1200">
              <a:solidFill>
                <a:sysClr val="windowText" lastClr="000000"/>
              </a:solidFill>
              <a:latin typeface="MS UI Gothic" panose="020B0600070205080204" pitchFamily="50" charset="-128"/>
              <a:ea typeface="MS UI Gothic" panose="020B0600070205080204" pitchFamily="50" charset="-128"/>
              <a:cs typeface="+mn-cs"/>
            </a:rPr>
            <a:t>。</a:t>
          </a: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a:lnSpc>
              <a:spcPts val="1800"/>
            </a:lnSpc>
          </a:pPr>
          <a:endParaRPr kumimoji="1" lang="en-US" altLang="ja-JP" sz="1600" b="1">
            <a:solidFill>
              <a:sysClr val="windowText" lastClr="000000"/>
            </a:solidFill>
            <a:latin typeface="MS UI Gothic" panose="020B0600070205080204" pitchFamily="50" charset="-128"/>
            <a:ea typeface="MS UI Gothic" panose="020B0600070205080204" pitchFamily="50" charset="-128"/>
            <a:cs typeface="+mn-cs"/>
          </a:endParaRPr>
        </a:p>
        <a:p>
          <a:pPr>
            <a:lnSpc>
              <a:spcPts val="1900"/>
            </a:lnSpc>
          </a:pPr>
          <a:r>
            <a:rPr kumimoji="1" lang="en-US" altLang="ja-JP" sz="1600" b="1">
              <a:solidFill>
                <a:sysClr val="windowText" lastClr="000000"/>
              </a:solidFill>
              <a:latin typeface="MS UI Gothic" panose="020B0600070205080204" pitchFamily="50" charset="-128"/>
              <a:ea typeface="MS UI Gothic" panose="020B0600070205080204" pitchFamily="50" charset="-128"/>
              <a:cs typeface="+mn-cs"/>
            </a:rPr>
            <a:t>【</a:t>
          </a:r>
          <a:r>
            <a:rPr kumimoji="1" lang="ja-JP" altLang="en-US" sz="1600" b="1">
              <a:solidFill>
                <a:sysClr val="windowText" lastClr="000000"/>
              </a:solidFill>
              <a:latin typeface="MS UI Gothic" panose="020B0600070205080204" pitchFamily="50" charset="-128"/>
              <a:ea typeface="MS UI Gothic" panose="020B0600070205080204" pitchFamily="50" charset="-128"/>
              <a:cs typeface="+mn-cs"/>
            </a:rPr>
            <a:t>その他</a:t>
          </a:r>
          <a:r>
            <a:rPr kumimoji="1" lang="en-US" altLang="ja-JP" sz="1600" b="1">
              <a:solidFill>
                <a:sysClr val="windowText" lastClr="000000"/>
              </a:solidFill>
              <a:latin typeface="MS UI Gothic" panose="020B0600070205080204" pitchFamily="50" charset="-128"/>
              <a:ea typeface="MS UI Gothic" panose="020B0600070205080204" pitchFamily="50" charset="-128"/>
              <a:cs typeface="+mn-cs"/>
            </a:rPr>
            <a:t>】</a:t>
          </a:r>
          <a:endParaRPr kumimoji="1" lang="ja-JP" altLang="ja-JP" sz="1600" b="1">
            <a:solidFill>
              <a:sysClr val="windowText" lastClr="000000"/>
            </a:solidFill>
            <a:latin typeface="MS UI Gothic" panose="020B0600070205080204" pitchFamily="50" charset="-128"/>
            <a:ea typeface="MS UI Gothic" panose="020B0600070205080204" pitchFamily="50" charset="-128"/>
            <a:cs typeface="+mn-cs"/>
          </a:endParaRPr>
        </a:p>
        <a:p>
          <a:pPr marL="0" marR="0" lvl="0" indent="0" defTabSz="914400" eaLnBrk="1" fontAlgn="auto" latinLnBrk="0" hangingPunct="1">
            <a:lnSpc>
              <a:spcPts val="1500"/>
            </a:lnSpc>
            <a:spcBef>
              <a:spcPts val="0"/>
            </a:spcBef>
            <a:spcAft>
              <a:spcPts val="0"/>
            </a:spcAft>
            <a:buClrTx/>
            <a:buSzTx/>
            <a:buFontTx/>
            <a:buNone/>
            <a:tabLst/>
            <a:defRPr/>
          </a:pPr>
          <a:r>
            <a:rPr kumimoji="1" lang="en-US" altLang="ja-JP" sz="1200" baseline="0">
              <a:solidFill>
                <a:schemeClr val="tx1"/>
              </a:solidFill>
              <a:effectLst/>
              <a:latin typeface="+mn-lt"/>
              <a:ea typeface="+mn-ea"/>
              <a:cs typeface="+mn-cs"/>
            </a:rPr>
            <a:t> </a:t>
          </a:r>
          <a:r>
            <a:rPr kumimoji="1" lang="ja-JP" altLang="ja-JP" sz="1200" baseline="0">
              <a:solidFill>
                <a:schemeClr val="tx1"/>
              </a:solidFill>
              <a:effectLst/>
              <a:latin typeface="+mn-lt"/>
              <a:ea typeface="+mn-ea"/>
              <a:cs typeface="+mn-cs"/>
            </a:rPr>
            <a:t>〇子ども・子育て支援分の均等割額は</a:t>
          </a:r>
          <a:r>
            <a:rPr kumimoji="1" lang="en-US" altLang="ja-JP" sz="1200" baseline="0">
              <a:solidFill>
                <a:schemeClr val="tx1"/>
              </a:solidFill>
              <a:effectLst/>
              <a:latin typeface="+mn-lt"/>
              <a:ea typeface="+mn-ea"/>
              <a:cs typeface="+mn-cs"/>
            </a:rPr>
            <a:t>18</a:t>
          </a:r>
          <a:r>
            <a:rPr kumimoji="1" lang="ja-JP" altLang="ja-JP" sz="1200" baseline="0">
              <a:solidFill>
                <a:schemeClr val="tx1"/>
              </a:solidFill>
              <a:effectLst/>
              <a:latin typeface="+mn-lt"/>
              <a:ea typeface="+mn-ea"/>
              <a:cs typeface="+mn-cs"/>
            </a:rPr>
            <a:t>歳以上の方のみ課税されます。</a:t>
          </a:r>
          <a:endParaRPr lang="ja-JP" altLang="ja-JP" sz="1200">
            <a:solidFill>
              <a:schemeClr val="tx1"/>
            </a:solidFill>
            <a:effectLst/>
          </a:endParaRPr>
        </a:p>
        <a:p>
          <a:pPr>
            <a:lnSpc>
              <a:spcPts val="1500"/>
            </a:lnSpc>
          </a:pPr>
          <a:r>
            <a:rPr kumimoji="1" lang="en-US" altLang="ja-JP" sz="1100">
              <a:solidFill>
                <a:schemeClr val="tx1"/>
              </a:solidFill>
              <a:latin typeface="+mn-lt"/>
              <a:ea typeface="+mn-ea"/>
              <a:cs typeface="+mn-cs"/>
            </a:rPr>
            <a:t> </a:t>
          </a:r>
          <a:r>
            <a:rPr kumimoji="1" lang="ja-JP" altLang="ja-JP" sz="1200">
              <a:solidFill>
                <a:sysClr val="windowText" lastClr="000000"/>
              </a:solidFill>
              <a:latin typeface="MS UI Gothic" panose="020B0600070205080204" pitchFamily="50" charset="-128"/>
              <a:ea typeface="MS UI Gothic" panose="020B0600070205080204" pitchFamily="50" charset="-128"/>
              <a:cs typeface="+mn-cs"/>
            </a:rPr>
            <a:t>○</a:t>
          </a:r>
          <a:r>
            <a:rPr kumimoji="1" lang="ja-JP" altLang="en-US" sz="1200">
              <a:solidFill>
                <a:sysClr val="windowText" lastClr="000000"/>
              </a:solidFill>
              <a:latin typeface="MS UI Gothic" panose="020B0600070205080204" pitchFamily="50" charset="-128"/>
              <a:ea typeface="MS UI Gothic" panose="020B0600070205080204" pitchFamily="50" charset="-128"/>
              <a:cs typeface="+mn-cs"/>
            </a:rPr>
            <a:t>計算の具体例は、シート「試算例」をご覧ください。</a:t>
          </a:r>
          <a:endParaRPr kumimoji="1" lang="en-US" altLang="ja-JP" sz="1200">
            <a:solidFill>
              <a:sysClr val="windowText" lastClr="000000"/>
            </a:solidFill>
            <a:latin typeface="MS UI Gothic" panose="020B0600070205080204" pitchFamily="50" charset="-128"/>
            <a:ea typeface="MS UI Gothic" panose="020B0600070205080204" pitchFamily="50" charset="-128"/>
            <a:cs typeface="+mn-cs"/>
          </a:endParaRPr>
        </a:p>
        <a:p>
          <a:pPr>
            <a:lnSpc>
              <a:spcPts val="1500"/>
            </a:lnSpc>
          </a:pPr>
          <a:endParaRPr kumimoji="1" lang="ja-JP" altLang="en-US" sz="1200">
            <a:solidFill>
              <a:sysClr val="windowText" lastClr="000000"/>
            </a:solidFill>
            <a:latin typeface="MS UI Gothic" panose="020B0600070205080204" pitchFamily="50" charset="-128"/>
            <a:ea typeface="MS UI Gothic" panose="020B0600070205080204" pitchFamily="50" charset="-128"/>
          </a:endParaRPr>
        </a:p>
      </xdr:txBody>
    </xdr:sp>
    <xdr:clientData/>
  </xdr:twoCellAnchor>
  <xdr:twoCellAnchor>
    <xdr:from>
      <xdr:col>13</xdr:col>
      <xdr:colOff>451438</xdr:colOff>
      <xdr:row>62</xdr:row>
      <xdr:rowOff>67235</xdr:rowOff>
    </xdr:from>
    <xdr:to>
      <xdr:col>23</xdr:col>
      <xdr:colOff>952501</xdr:colOff>
      <xdr:row>67</xdr:row>
      <xdr:rowOff>78442</xdr:rowOff>
    </xdr:to>
    <xdr:sp macro="" textlink="">
      <xdr:nvSpPr>
        <xdr:cNvPr id="3" name="角丸四角形 2">
          <a:extLst>
            <a:ext uri="{FF2B5EF4-FFF2-40B4-BE49-F238E27FC236}">
              <a16:creationId xmlns:a16="http://schemas.microsoft.com/office/drawing/2014/main" id="{ACC53875-39D0-4F36-BE64-D984B07272E2}"/>
            </a:ext>
          </a:extLst>
        </xdr:cNvPr>
        <xdr:cNvSpPr/>
      </xdr:nvSpPr>
      <xdr:spPr>
        <a:xfrm>
          <a:off x="9509713" y="14259485"/>
          <a:ext cx="6682788" cy="1049432"/>
        </a:xfrm>
        <a:prstGeom prst="roundRect">
          <a:avLst>
            <a:gd name="adj" fmla="val 6430"/>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800"/>
            </a:lnSpc>
          </a:pPr>
          <a:r>
            <a:rPr kumimoji="1" lang="en-US" altLang="ja-JP" sz="1600" b="1">
              <a:solidFill>
                <a:sysClr val="windowText" lastClr="000000"/>
              </a:solidFill>
              <a:latin typeface="MS UI Gothic" panose="020B0600070205080204" pitchFamily="50" charset="-128"/>
              <a:ea typeface="MS UI Gothic" panose="020B0600070205080204" pitchFamily="50" charset="-128"/>
            </a:rPr>
            <a:t>   【</a:t>
          </a:r>
          <a:r>
            <a:rPr kumimoji="1" lang="ja-JP" altLang="en-US" sz="1600" b="1">
              <a:solidFill>
                <a:sysClr val="windowText" lastClr="000000"/>
              </a:solidFill>
              <a:latin typeface="MS UI Gothic" panose="020B0600070205080204" pitchFamily="50" charset="-128"/>
              <a:ea typeface="MS UI Gothic" panose="020B0600070205080204" pitchFamily="50" charset="-128"/>
            </a:rPr>
            <a:t>お問合せ先</a:t>
          </a:r>
          <a:r>
            <a:rPr kumimoji="1" lang="en-US" altLang="ja-JP" sz="1600" b="1">
              <a:solidFill>
                <a:sysClr val="windowText" lastClr="000000"/>
              </a:solidFill>
              <a:latin typeface="MS UI Gothic" panose="020B0600070205080204" pitchFamily="50" charset="-128"/>
              <a:ea typeface="MS UI Gothic" panose="020B0600070205080204" pitchFamily="50" charset="-128"/>
            </a:rPr>
            <a:t>】</a:t>
          </a:r>
          <a:r>
            <a:rPr kumimoji="1" lang="ja-JP" altLang="en-US" sz="1600" b="1">
              <a:solidFill>
                <a:sysClr val="windowText" lastClr="000000"/>
              </a:solidFill>
              <a:latin typeface="MS UI Gothic" panose="020B0600070205080204" pitchFamily="50" charset="-128"/>
              <a:ea typeface="MS UI Gothic" panose="020B0600070205080204" pitchFamily="50" charset="-128"/>
            </a:rPr>
            <a:t>   上越市　国保年金課</a:t>
          </a:r>
          <a:endParaRPr kumimoji="1" lang="en-US" altLang="ja-JP" sz="1600" b="1">
            <a:solidFill>
              <a:sysClr val="windowText" lastClr="000000"/>
            </a:solidFill>
            <a:latin typeface="MS UI Gothic" panose="020B0600070205080204" pitchFamily="50" charset="-128"/>
            <a:ea typeface="MS UI Gothic" panose="020B0600070205080204" pitchFamily="50" charset="-128"/>
          </a:endParaRPr>
        </a:p>
        <a:p>
          <a:pPr algn="ctr">
            <a:lnSpc>
              <a:spcPts val="1900"/>
            </a:lnSpc>
          </a:pPr>
          <a:r>
            <a:rPr kumimoji="1" lang="ja-JP" altLang="en-US" sz="1600">
              <a:solidFill>
                <a:sysClr val="windowText" lastClr="000000"/>
              </a:solidFill>
              <a:latin typeface="MS UI Gothic" panose="020B0600070205080204" pitchFamily="50" charset="-128"/>
              <a:ea typeface="MS UI Gothic" panose="020B0600070205080204" pitchFamily="50" charset="-128"/>
            </a:rPr>
            <a:t>   電話　０２５</a:t>
          </a:r>
          <a:r>
            <a:rPr kumimoji="1" lang="en-US" altLang="ja-JP" sz="1600">
              <a:solidFill>
                <a:sysClr val="windowText" lastClr="000000"/>
              </a:solidFill>
              <a:latin typeface="MS UI Gothic" panose="020B0600070205080204" pitchFamily="50" charset="-128"/>
              <a:ea typeface="MS UI Gothic" panose="020B0600070205080204" pitchFamily="50" charset="-128"/>
            </a:rPr>
            <a:t>-</a:t>
          </a:r>
          <a:r>
            <a:rPr kumimoji="1" lang="ja-JP" altLang="en-US" sz="1600">
              <a:solidFill>
                <a:sysClr val="windowText" lastClr="000000"/>
              </a:solidFill>
              <a:latin typeface="MS UI Gothic" panose="020B0600070205080204" pitchFamily="50" charset="-128"/>
              <a:ea typeface="MS UI Gothic" panose="020B0600070205080204" pitchFamily="50" charset="-128"/>
            </a:rPr>
            <a:t>５２０</a:t>
          </a:r>
          <a:r>
            <a:rPr kumimoji="1" lang="en-US" altLang="ja-JP" sz="1600">
              <a:solidFill>
                <a:sysClr val="windowText" lastClr="000000"/>
              </a:solidFill>
              <a:latin typeface="MS UI Gothic" panose="020B0600070205080204" pitchFamily="50" charset="-128"/>
              <a:ea typeface="MS UI Gothic" panose="020B0600070205080204" pitchFamily="50" charset="-128"/>
            </a:rPr>
            <a:t>-</a:t>
          </a:r>
          <a:r>
            <a:rPr kumimoji="1" lang="ja-JP" altLang="en-US" sz="1600">
              <a:solidFill>
                <a:sysClr val="windowText" lastClr="000000"/>
              </a:solidFill>
              <a:latin typeface="MS UI Gothic" panose="020B0600070205080204" pitchFamily="50" charset="-128"/>
              <a:ea typeface="MS UI Gothic" panose="020B0600070205080204" pitchFamily="50" charset="-128"/>
            </a:rPr>
            <a:t>５７１４　（直通）</a:t>
          </a:r>
          <a:endParaRPr kumimoji="1" lang="en-US" altLang="ja-JP" sz="1600">
            <a:solidFill>
              <a:sysClr val="windowText" lastClr="000000"/>
            </a:solidFill>
            <a:latin typeface="MS UI Gothic" panose="020B0600070205080204" pitchFamily="50" charset="-128"/>
            <a:ea typeface="MS UI Gothic" panose="020B0600070205080204" pitchFamily="50" charset="-128"/>
          </a:endParaRPr>
        </a:p>
      </xdr:txBody>
    </xdr:sp>
    <xdr:clientData/>
  </xdr:twoCellAnchor>
  <xdr:twoCellAnchor editAs="oneCell">
    <xdr:from>
      <xdr:col>13</xdr:col>
      <xdr:colOff>444315</xdr:colOff>
      <xdr:row>16</xdr:row>
      <xdr:rowOff>35219</xdr:rowOff>
    </xdr:from>
    <xdr:to>
      <xdr:col>21</xdr:col>
      <xdr:colOff>156884</xdr:colOff>
      <xdr:row>26</xdr:row>
      <xdr:rowOff>159636</xdr:rowOff>
    </xdr:to>
    <xdr:pic>
      <xdr:nvPicPr>
        <xdr:cNvPr id="4" name="図 3">
          <a:extLst>
            <a:ext uri="{FF2B5EF4-FFF2-40B4-BE49-F238E27FC236}">
              <a16:creationId xmlns:a16="http://schemas.microsoft.com/office/drawing/2014/main" id="{1530DB79-86BF-4A42-81F4-2AB6F541205C}"/>
            </a:ext>
          </a:extLst>
        </xdr:cNvPr>
        <xdr:cNvPicPr>
          <a:picLocks noChangeAspect="1"/>
        </xdr:cNvPicPr>
      </xdr:nvPicPr>
      <xdr:blipFill>
        <a:blip xmlns:r="http://schemas.openxmlformats.org/officeDocument/2006/relationships" r:embed="rId1"/>
        <a:stretch>
          <a:fillRect/>
        </a:stretch>
      </xdr:blipFill>
      <xdr:spPr>
        <a:xfrm>
          <a:off x="9498668" y="4674454"/>
          <a:ext cx="4519892" cy="2331976"/>
        </a:xfrm>
        <a:prstGeom prst="rect">
          <a:avLst/>
        </a:prstGeom>
      </xdr:spPr>
    </xdr:pic>
    <xdr:clientData/>
  </xdr:twoCellAnchor>
  <xdr:twoCellAnchor>
    <xdr:from>
      <xdr:col>24</xdr:col>
      <xdr:colOff>504265</xdr:colOff>
      <xdr:row>0</xdr:row>
      <xdr:rowOff>358587</xdr:rowOff>
    </xdr:from>
    <xdr:to>
      <xdr:col>30</xdr:col>
      <xdr:colOff>145676</xdr:colOff>
      <xdr:row>4</xdr:row>
      <xdr:rowOff>56028</xdr:rowOff>
    </xdr:to>
    <xdr:sp macro="" textlink="">
      <xdr:nvSpPr>
        <xdr:cNvPr id="5" name="正方形/長方形 4">
          <a:extLst>
            <a:ext uri="{FF2B5EF4-FFF2-40B4-BE49-F238E27FC236}">
              <a16:creationId xmlns:a16="http://schemas.microsoft.com/office/drawing/2014/main" id="{9ABA6CF4-2CE2-4FE1-B88D-342EC01884FD}"/>
            </a:ext>
          </a:extLst>
        </xdr:cNvPr>
        <xdr:cNvSpPr/>
      </xdr:nvSpPr>
      <xdr:spPr>
        <a:xfrm>
          <a:off x="16782490" y="358587"/>
          <a:ext cx="4070536" cy="697566"/>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chemeClr val="tx1"/>
              </a:solidFill>
            </a:rPr>
            <a:t>＜軽減判定のための自動計算＞</a:t>
          </a:r>
          <a:endParaRPr kumimoji="1" lang="en-US" altLang="ja-JP" sz="1600">
            <a:solidFill>
              <a:schemeClr val="tx1"/>
            </a:solidFill>
          </a:endParaRPr>
        </a:p>
        <a:p>
          <a:pPr algn="ctr"/>
          <a:r>
            <a:rPr kumimoji="1" lang="ja-JP" altLang="en-US" sz="1600">
              <a:solidFill>
                <a:schemeClr val="tx1"/>
              </a:solidFill>
            </a:rPr>
            <a:t>入力等はしないでください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504265</xdr:colOff>
      <xdr:row>0</xdr:row>
      <xdr:rowOff>358587</xdr:rowOff>
    </xdr:from>
    <xdr:to>
      <xdr:col>30</xdr:col>
      <xdr:colOff>145676</xdr:colOff>
      <xdr:row>4</xdr:row>
      <xdr:rowOff>56028</xdr:rowOff>
    </xdr:to>
    <xdr:sp macro="" textlink="">
      <xdr:nvSpPr>
        <xdr:cNvPr id="5" name="正方形/長方形 4">
          <a:extLst>
            <a:ext uri="{FF2B5EF4-FFF2-40B4-BE49-F238E27FC236}">
              <a16:creationId xmlns:a16="http://schemas.microsoft.com/office/drawing/2014/main" id="{A672702D-472D-429A-A169-23F7166764DA}"/>
            </a:ext>
          </a:extLst>
        </xdr:cNvPr>
        <xdr:cNvSpPr/>
      </xdr:nvSpPr>
      <xdr:spPr>
        <a:xfrm>
          <a:off x="16782490" y="358587"/>
          <a:ext cx="4070536" cy="697566"/>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chemeClr val="tx1"/>
              </a:solidFill>
            </a:rPr>
            <a:t>＜軽減判定のための自動計算＞</a:t>
          </a:r>
          <a:endParaRPr kumimoji="1" lang="en-US" altLang="ja-JP" sz="1600">
            <a:solidFill>
              <a:schemeClr val="tx1"/>
            </a:solidFill>
          </a:endParaRPr>
        </a:p>
        <a:p>
          <a:pPr algn="ctr"/>
          <a:r>
            <a:rPr kumimoji="1" lang="ja-JP" altLang="en-US" sz="1600">
              <a:solidFill>
                <a:schemeClr val="tx1"/>
              </a:solidFill>
            </a:rPr>
            <a:t>入力等はしないでください</a:t>
          </a:r>
        </a:p>
      </xdr:txBody>
    </xdr:sp>
    <xdr:clientData/>
  </xdr:twoCellAnchor>
  <xdr:twoCellAnchor>
    <xdr:from>
      <xdr:col>12</xdr:col>
      <xdr:colOff>123264</xdr:colOff>
      <xdr:row>0</xdr:row>
      <xdr:rowOff>381000</xdr:rowOff>
    </xdr:from>
    <xdr:to>
      <xdr:col>23</xdr:col>
      <xdr:colOff>582705</xdr:colOff>
      <xdr:row>11</xdr:row>
      <xdr:rowOff>201706</xdr:rowOff>
    </xdr:to>
    <xdr:sp macro="" textlink="">
      <xdr:nvSpPr>
        <xdr:cNvPr id="6" name="メモ 42">
          <a:extLst>
            <a:ext uri="{FF2B5EF4-FFF2-40B4-BE49-F238E27FC236}">
              <a16:creationId xmlns:a16="http://schemas.microsoft.com/office/drawing/2014/main" id="{4EA08206-C129-4632-B6F3-A378405D64A1}"/>
            </a:ext>
          </a:extLst>
        </xdr:cNvPr>
        <xdr:cNvSpPr/>
      </xdr:nvSpPr>
      <xdr:spPr>
        <a:xfrm>
          <a:off x="8494058" y="381000"/>
          <a:ext cx="7317441" cy="3328147"/>
        </a:xfrm>
        <a:prstGeom prst="foldedCorner">
          <a:avLst>
            <a:gd name="adj" fmla="val 0"/>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1400" b="1">
              <a:solidFill>
                <a:srgbClr val="0070C0"/>
              </a:solidFill>
              <a:latin typeface="+mn-ea"/>
              <a:ea typeface="+mn-ea"/>
            </a:rPr>
            <a:t>【</a:t>
          </a:r>
          <a:r>
            <a:rPr kumimoji="1" lang="ja-JP" altLang="en-US" sz="1400" b="1">
              <a:solidFill>
                <a:srgbClr val="0070C0"/>
              </a:solidFill>
              <a:latin typeface="+mn-ea"/>
              <a:ea typeface="+mn-ea"/>
            </a:rPr>
            <a:t>試算モデル世帯  （</a:t>
          </a:r>
          <a:r>
            <a:rPr kumimoji="1" lang="en-US" altLang="ja-JP" sz="1400" b="1">
              <a:solidFill>
                <a:srgbClr val="0070C0"/>
              </a:solidFill>
              <a:latin typeface="+mn-ea"/>
              <a:ea typeface="+mn-ea"/>
            </a:rPr>
            <a:t>4</a:t>
          </a:r>
          <a:r>
            <a:rPr kumimoji="1" lang="ja-JP" altLang="en-US" sz="1400" b="1">
              <a:solidFill>
                <a:srgbClr val="0070C0"/>
              </a:solidFill>
              <a:latin typeface="+mn-ea"/>
              <a:ea typeface="+mn-ea"/>
            </a:rPr>
            <a:t>人とも令和</a:t>
          </a:r>
          <a:r>
            <a:rPr kumimoji="1" lang="en-US" altLang="ja-JP" sz="1400" b="1">
              <a:solidFill>
                <a:srgbClr val="0070C0"/>
              </a:solidFill>
              <a:latin typeface="+mn-ea"/>
              <a:ea typeface="+mn-ea"/>
            </a:rPr>
            <a:t>8</a:t>
          </a:r>
          <a:r>
            <a:rPr kumimoji="1" lang="ja-JP" altLang="en-US" sz="1400" b="1">
              <a:solidFill>
                <a:srgbClr val="0070C0"/>
              </a:solidFill>
              <a:latin typeface="+mn-ea"/>
              <a:ea typeface="+mn-ea"/>
            </a:rPr>
            <a:t>年</a:t>
          </a:r>
          <a:r>
            <a:rPr kumimoji="1" lang="en-US" altLang="ja-JP" sz="1400" b="1">
              <a:solidFill>
                <a:srgbClr val="0070C0"/>
              </a:solidFill>
              <a:latin typeface="+mn-ea"/>
              <a:ea typeface="+mn-ea"/>
            </a:rPr>
            <a:t>4</a:t>
          </a:r>
          <a:r>
            <a:rPr kumimoji="1" lang="ja-JP" altLang="en-US" sz="1400" b="1">
              <a:solidFill>
                <a:srgbClr val="0070C0"/>
              </a:solidFill>
              <a:latin typeface="+mn-ea"/>
              <a:ea typeface="+mn-ea"/>
            </a:rPr>
            <a:t>月より国保加入） </a:t>
          </a:r>
          <a:r>
            <a:rPr kumimoji="1" lang="en-US" altLang="ja-JP" sz="1400" b="1">
              <a:solidFill>
                <a:srgbClr val="0070C0"/>
              </a:solidFill>
              <a:latin typeface="+mn-ea"/>
              <a:ea typeface="+mn-ea"/>
            </a:rPr>
            <a:t>】</a:t>
          </a:r>
        </a:p>
        <a:p>
          <a:pPr algn="l"/>
          <a:endParaRPr kumimoji="1" lang="en-US" altLang="ja-JP" sz="1400" b="1">
            <a:solidFill>
              <a:srgbClr val="0070C0"/>
            </a:solidFill>
            <a:latin typeface="+mn-ea"/>
            <a:ea typeface="+mn-ea"/>
          </a:endParaRPr>
        </a:p>
        <a:p>
          <a:pPr algn="l"/>
          <a:r>
            <a:rPr kumimoji="1" lang="ja-JP" altLang="en-US" sz="1400" b="1">
              <a:solidFill>
                <a:srgbClr val="0070C0"/>
              </a:solidFill>
              <a:latin typeface="+mn-ea"/>
              <a:ea typeface="+mn-ea"/>
            </a:rPr>
            <a:t>・世帯主（</a:t>
          </a:r>
          <a:r>
            <a:rPr kumimoji="1" lang="en-US" altLang="ja-JP" sz="1400" b="1">
              <a:solidFill>
                <a:srgbClr val="0070C0"/>
              </a:solidFill>
              <a:latin typeface="+mn-ea"/>
              <a:ea typeface="+mn-ea"/>
            </a:rPr>
            <a:t>45</a:t>
          </a:r>
          <a:r>
            <a:rPr kumimoji="1" lang="ja-JP" altLang="en-US" sz="1400" b="1">
              <a:solidFill>
                <a:srgbClr val="0070C0"/>
              </a:solidFill>
              <a:latin typeface="+mn-ea"/>
              <a:ea typeface="+mn-ea"/>
            </a:rPr>
            <a:t>歳）</a:t>
          </a:r>
          <a:r>
            <a:rPr kumimoji="1" lang="en-US" altLang="ja-JP" sz="1400" b="1">
              <a:solidFill>
                <a:srgbClr val="0070C0"/>
              </a:solidFill>
              <a:latin typeface="+mn-ea"/>
              <a:ea typeface="+mn-ea"/>
            </a:rPr>
            <a:t>…</a:t>
          </a:r>
          <a:r>
            <a:rPr kumimoji="1" lang="ja-JP" altLang="en-US" sz="1400" b="1">
              <a:solidFill>
                <a:srgbClr val="0070C0"/>
              </a:solidFill>
              <a:latin typeface="+mn-ea"/>
              <a:ea typeface="+mn-ea"/>
            </a:rPr>
            <a:t>令和</a:t>
          </a:r>
          <a:r>
            <a:rPr kumimoji="1" lang="en-US" altLang="ja-JP" sz="1400" b="1">
              <a:solidFill>
                <a:srgbClr val="0070C0"/>
              </a:solidFill>
              <a:latin typeface="+mn-ea"/>
              <a:ea typeface="+mn-ea"/>
            </a:rPr>
            <a:t>7</a:t>
          </a:r>
          <a:r>
            <a:rPr kumimoji="1" lang="ja-JP" altLang="en-US" sz="1400" b="1">
              <a:solidFill>
                <a:srgbClr val="0070C0"/>
              </a:solidFill>
              <a:latin typeface="+mn-ea"/>
              <a:ea typeface="+mn-ea"/>
            </a:rPr>
            <a:t>年中は給与収入</a:t>
          </a:r>
          <a:r>
            <a:rPr kumimoji="1" lang="en-US" altLang="ja-JP" sz="1400" b="1">
              <a:solidFill>
                <a:srgbClr val="0070C0"/>
              </a:solidFill>
              <a:latin typeface="+mn-ea"/>
              <a:ea typeface="+mn-ea"/>
            </a:rPr>
            <a:t>700</a:t>
          </a:r>
          <a:r>
            <a:rPr kumimoji="1" lang="ja-JP" altLang="en-US" sz="1400" b="1">
              <a:solidFill>
                <a:srgbClr val="0070C0"/>
              </a:solidFill>
              <a:latin typeface="+mn-ea"/>
              <a:ea typeface="+mn-ea"/>
            </a:rPr>
            <a:t>万円（給与所得</a:t>
          </a:r>
          <a:r>
            <a:rPr kumimoji="1" lang="en-US" altLang="ja-JP" sz="1400" b="1">
              <a:solidFill>
                <a:srgbClr val="0070C0"/>
              </a:solidFill>
              <a:latin typeface="+mn-ea"/>
              <a:ea typeface="+mn-ea"/>
            </a:rPr>
            <a:t>520</a:t>
          </a:r>
          <a:r>
            <a:rPr kumimoji="1" lang="ja-JP" altLang="en-US" sz="1400" b="1">
              <a:solidFill>
                <a:srgbClr val="0070C0"/>
              </a:solidFill>
              <a:latin typeface="+mn-ea"/>
              <a:ea typeface="+mn-ea"/>
            </a:rPr>
            <a:t>万円）、他所得なし</a:t>
          </a:r>
          <a:endParaRPr kumimoji="1" lang="en-US" altLang="ja-JP" sz="1400" b="1">
            <a:solidFill>
              <a:srgbClr val="0070C0"/>
            </a:solidFill>
            <a:latin typeface="+mn-ea"/>
            <a:ea typeface="+mn-ea"/>
          </a:endParaRPr>
        </a:p>
        <a:p>
          <a:pPr algn="l"/>
          <a:r>
            <a:rPr kumimoji="1" lang="en-US" altLang="ja-JP" sz="1400" b="1">
              <a:solidFill>
                <a:srgbClr val="0070C0"/>
              </a:solidFill>
              <a:latin typeface="+mn-ea"/>
              <a:ea typeface="+mn-ea"/>
            </a:rPr>
            <a:t>  </a:t>
          </a:r>
          <a:r>
            <a:rPr kumimoji="1" lang="ja-JP" altLang="en-US" sz="1400" b="1">
              <a:solidFill>
                <a:srgbClr val="0070C0"/>
              </a:solidFill>
              <a:latin typeface="+mn-ea"/>
              <a:ea typeface="+mn-ea"/>
            </a:rPr>
            <a:t>→ シート「所得の見方」より、</a:t>
          </a:r>
          <a:r>
            <a:rPr kumimoji="1" lang="ja-JP" altLang="ja-JP" sz="1400" b="1">
              <a:solidFill>
                <a:srgbClr val="0070C0"/>
              </a:solidFill>
              <a:latin typeface="+mn-ea"/>
              <a:ea typeface="+mn-ea"/>
              <a:cs typeface="+mn-cs"/>
            </a:rPr>
            <a:t>源泉徴収票の</a:t>
          </a:r>
          <a:r>
            <a:rPr kumimoji="1" lang="ja-JP" altLang="en-US" sz="1400" b="1">
              <a:solidFill>
                <a:srgbClr val="0070C0"/>
              </a:solidFill>
              <a:latin typeface="+mn-ea"/>
              <a:ea typeface="+mn-ea"/>
              <a:cs typeface="+mn-cs"/>
            </a:rPr>
            <a:t>「給与所得控除後の金額」を入力</a:t>
          </a:r>
          <a:endParaRPr kumimoji="1" lang="en-US" altLang="ja-JP" sz="1400" b="1">
            <a:solidFill>
              <a:srgbClr val="0070C0"/>
            </a:solidFill>
            <a:latin typeface="+mn-ea"/>
            <a:ea typeface="+mn-ea"/>
          </a:endParaRPr>
        </a:p>
        <a:p>
          <a:pPr algn="l"/>
          <a:r>
            <a:rPr kumimoji="1" lang="ja-JP" altLang="en-US" sz="1400" b="1">
              <a:solidFill>
                <a:srgbClr val="0070C0"/>
              </a:solidFill>
              <a:latin typeface="+mn-ea"/>
              <a:ea typeface="+mn-ea"/>
            </a:rPr>
            <a:t>　　　</a:t>
          </a:r>
          <a:endParaRPr kumimoji="1" lang="en-US" altLang="ja-JP" sz="1400" b="1">
            <a:solidFill>
              <a:srgbClr val="0070C0"/>
            </a:solidFill>
            <a:latin typeface="+mn-ea"/>
            <a:ea typeface="+mn-ea"/>
          </a:endParaRPr>
        </a:p>
        <a:p>
          <a:pPr algn="l"/>
          <a:r>
            <a:rPr kumimoji="1" lang="ja-JP" altLang="en-US" sz="1400" b="1">
              <a:solidFill>
                <a:srgbClr val="0070C0"/>
              </a:solidFill>
              <a:latin typeface="+mn-ea"/>
              <a:ea typeface="+mn-ea"/>
            </a:rPr>
            <a:t>・配偶者（</a:t>
          </a:r>
          <a:r>
            <a:rPr kumimoji="1" lang="en-US" altLang="ja-JP" sz="1400" b="1">
              <a:solidFill>
                <a:srgbClr val="0070C0"/>
              </a:solidFill>
              <a:latin typeface="+mn-ea"/>
              <a:ea typeface="+mn-ea"/>
            </a:rPr>
            <a:t>43</a:t>
          </a:r>
          <a:r>
            <a:rPr kumimoji="1" lang="ja-JP" altLang="en-US" sz="1400" b="1">
              <a:solidFill>
                <a:srgbClr val="0070C0"/>
              </a:solidFill>
              <a:latin typeface="+mn-ea"/>
              <a:ea typeface="+mn-ea"/>
            </a:rPr>
            <a:t>歳）</a:t>
          </a:r>
          <a:r>
            <a:rPr kumimoji="1" lang="en-US" altLang="ja-JP" sz="1400" b="1">
              <a:solidFill>
                <a:srgbClr val="0070C0"/>
              </a:solidFill>
              <a:latin typeface="+mn-ea"/>
              <a:ea typeface="+mn-ea"/>
            </a:rPr>
            <a:t>…</a:t>
          </a:r>
          <a:r>
            <a:rPr kumimoji="1" lang="ja-JP" altLang="en-US" sz="1400" b="1">
              <a:solidFill>
                <a:srgbClr val="0070C0"/>
              </a:solidFill>
              <a:latin typeface="+mn-ea"/>
              <a:ea typeface="+mn-ea"/>
            </a:rPr>
            <a:t>令和</a:t>
          </a:r>
          <a:r>
            <a:rPr kumimoji="1" lang="en-US" altLang="ja-JP" sz="1400" b="1">
              <a:solidFill>
                <a:srgbClr val="0070C0"/>
              </a:solidFill>
              <a:latin typeface="+mn-ea"/>
              <a:ea typeface="+mn-ea"/>
            </a:rPr>
            <a:t>7</a:t>
          </a:r>
          <a:r>
            <a:rPr kumimoji="1" lang="ja-JP" altLang="en-US" sz="1400" b="1">
              <a:solidFill>
                <a:srgbClr val="0070C0"/>
              </a:solidFill>
              <a:latin typeface="+mn-ea"/>
              <a:ea typeface="+mn-ea"/>
            </a:rPr>
            <a:t>年中は営業所得</a:t>
          </a:r>
          <a:r>
            <a:rPr kumimoji="1" lang="en-US" altLang="ja-JP" sz="1400" b="1">
              <a:solidFill>
                <a:srgbClr val="0070C0"/>
              </a:solidFill>
              <a:latin typeface="+mn-ea"/>
              <a:ea typeface="+mn-ea"/>
            </a:rPr>
            <a:t>100</a:t>
          </a:r>
          <a:r>
            <a:rPr kumimoji="1" lang="ja-JP" altLang="en-US" sz="1400" b="1">
              <a:solidFill>
                <a:srgbClr val="0070C0"/>
              </a:solidFill>
              <a:latin typeface="+mn-ea"/>
              <a:ea typeface="+mn-ea"/>
            </a:rPr>
            <a:t>万円、他所得なし</a:t>
          </a:r>
          <a:endParaRPr kumimoji="1" lang="en-US" altLang="ja-JP" sz="1400" b="1">
            <a:solidFill>
              <a:srgbClr val="0070C0"/>
            </a:solidFill>
            <a:latin typeface="+mn-ea"/>
            <a:ea typeface="+mn-ea"/>
          </a:endParaRPr>
        </a:p>
        <a:p>
          <a:pPr algn="l"/>
          <a:r>
            <a:rPr kumimoji="1" lang="ja-JP" altLang="en-US" sz="1400" b="1">
              <a:solidFill>
                <a:srgbClr val="0070C0"/>
              </a:solidFill>
              <a:latin typeface="+mn-ea"/>
              <a:ea typeface="+mn-ea"/>
            </a:rPr>
            <a:t>　→シート「所得の見方」より、確定申告書第</a:t>
          </a:r>
          <a:r>
            <a:rPr kumimoji="1" lang="en-US" altLang="ja-JP" sz="1400" b="1">
              <a:solidFill>
                <a:srgbClr val="0070C0"/>
              </a:solidFill>
              <a:latin typeface="+mn-ea"/>
              <a:ea typeface="+mn-ea"/>
            </a:rPr>
            <a:t>1</a:t>
          </a:r>
          <a:r>
            <a:rPr kumimoji="1" lang="ja-JP" altLang="en-US" sz="1400" b="1">
              <a:solidFill>
                <a:srgbClr val="0070C0"/>
              </a:solidFill>
              <a:latin typeface="+mn-ea"/>
              <a:ea typeface="+mn-ea"/>
            </a:rPr>
            <a:t>表の「（</a:t>
          </a:r>
          <a:r>
            <a:rPr kumimoji="1" lang="en-US" altLang="ja-JP" sz="1400" b="1">
              <a:solidFill>
                <a:srgbClr val="0070C0"/>
              </a:solidFill>
              <a:latin typeface="+mn-ea"/>
              <a:ea typeface="+mn-ea"/>
            </a:rPr>
            <a:t>12</a:t>
          </a:r>
          <a:r>
            <a:rPr kumimoji="1" lang="ja-JP" altLang="en-US" sz="1400" b="1">
              <a:solidFill>
                <a:srgbClr val="0070C0"/>
              </a:solidFill>
              <a:latin typeface="+mn-ea"/>
              <a:ea typeface="+mn-ea"/>
            </a:rPr>
            <a:t>）合計」を入力</a:t>
          </a:r>
          <a:endParaRPr kumimoji="1" lang="en-US" altLang="ja-JP" sz="1400" b="1">
            <a:solidFill>
              <a:srgbClr val="0070C0"/>
            </a:solidFill>
            <a:latin typeface="+mn-ea"/>
            <a:ea typeface="+mn-ea"/>
          </a:endParaRPr>
        </a:p>
        <a:p>
          <a:pPr algn="l"/>
          <a:endParaRPr kumimoji="1" lang="en-US" altLang="ja-JP" sz="1400" b="1">
            <a:solidFill>
              <a:srgbClr val="0070C0"/>
            </a:solidFill>
            <a:latin typeface="+mn-ea"/>
            <a:ea typeface="+mn-ea"/>
          </a:endParaRPr>
        </a:p>
        <a:p>
          <a:pPr algn="l"/>
          <a:r>
            <a:rPr kumimoji="1" lang="ja-JP" altLang="en-US" sz="1400" b="1">
              <a:solidFill>
                <a:srgbClr val="0070C0"/>
              </a:solidFill>
              <a:latin typeface="+mn-ea"/>
              <a:ea typeface="+mn-ea"/>
            </a:rPr>
            <a:t>・</a:t>
          </a:r>
          <a:r>
            <a:rPr kumimoji="1" lang="ja-JP" altLang="en-US" sz="1400" b="1">
              <a:solidFill>
                <a:srgbClr val="0070C0"/>
              </a:solidFill>
              <a:latin typeface="+mn-ea"/>
              <a:ea typeface="+mn-ea"/>
              <a:cs typeface="+mn-cs"/>
            </a:rPr>
            <a:t>子（</a:t>
          </a:r>
          <a:r>
            <a:rPr kumimoji="1" lang="en-US" altLang="ja-JP" sz="1400" b="1">
              <a:solidFill>
                <a:srgbClr val="0070C0"/>
              </a:solidFill>
              <a:latin typeface="+mn-ea"/>
              <a:ea typeface="+mn-ea"/>
              <a:cs typeface="+mn-cs"/>
            </a:rPr>
            <a:t>18</a:t>
          </a:r>
          <a:r>
            <a:rPr kumimoji="1" lang="ja-JP" altLang="en-US" sz="1400" b="1">
              <a:solidFill>
                <a:srgbClr val="0070C0"/>
              </a:solidFill>
              <a:latin typeface="+mn-ea"/>
              <a:ea typeface="+mn-ea"/>
              <a:cs typeface="+mn-cs"/>
            </a:rPr>
            <a:t>歳）</a:t>
          </a:r>
          <a:r>
            <a:rPr kumimoji="1" lang="en-US" altLang="ja-JP" sz="1400" b="1">
              <a:solidFill>
                <a:srgbClr val="0070C0"/>
              </a:solidFill>
              <a:latin typeface="+mn-ea"/>
              <a:ea typeface="+mn-ea"/>
              <a:cs typeface="+mn-cs"/>
            </a:rPr>
            <a:t>…</a:t>
          </a:r>
          <a:r>
            <a:rPr kumimoji="1" lang="ja-JP" altLang="en-US" sz="1400" b="1">
              <a:solidFill>
                <a:srgbClr val="0070C0"/>
              </a:solidFill>
              <a:latin typeface="+mn-ea"/>
              <a:ea typeface="+mn-ea"/>
              <a:cs typeface="+mn-cs"/>
            </a:rPr>
            <a:t>令和</a:t>
          </a:r>
          <a:r>
            <a:rPr kumimoji="1" lang="en-US" altLang="ja-JP" sz="1400" b="1">
              <a:solidFill>
                <a:srgbClr val="0070C0"/>
              </a:solidFill>
              <a:latin typeface="+mn-ea"/>
              <a:ea typeface="+mn-ea"/>
              <a:cs typeface="+mn-cs"/>
            </a:rPr>
            <a:t>7</a:t>
          </a:r>
          <a:r>
            <a:rPr kumimoji="1" lang="ja-JP" altLang="en-US" sz="1400" b="1">
              <a:solidFill>
                <a:srgbClr val="0070C0"/>
              </a:solidFill>
              <a:latin typeface="+mn-ea"/>
              <a:ea typeface="+mn-ea"/>
              <a:cs typeface="+mn-cs"/>
            </a:rPr>
            <a:t>年中は所得なし　</a:t>
          </a:r>
          <a:endParaRPr kumimoji="1" lang="en-US" altLang="ja-JP" sz="1400" b="1">
            <a:solidFill>
              <a:srgbClr val="0070C0"/>
            </a:solidFill>
            <a:latin typeface="+mn-ea"/>
            <a:ea typeface="+mn-ea"/>
            <a:cs typeface="+mn-cs"/>
          </a:endParaRPr>
        </a:p>
        <a:p>
          <a:pPr algn="l"/>
          <a:endParaRPr kumimoji="1" lang="en-US" altLang="ja-JP" sz="1400" b="1">
            <a:solidFill>
              <a:srgbClr val="0070C0"/>
            </a:solidFill>
            <a:latin typeface="+mn-ea"/>
            <a:ea typeface="+mn-ea"/>
            <a:cs typeface="+mn-cs"/>
          </a:endParaRPr>
        </a:p>
        <a:p>
          <a:pPr algn="l"/>
          <a:r>
            <a:rPr kumimoji="1" lang="ja-JP" altLang="en-US" sz="1400" b="1">
              <a:solidFill>
                <a:srgbClr val="0070C0"/>
              </a:solidFill>
              <a:latin typeface="+mn-ea"/>
              <a:ea typeface="+mn-ea"/>
              <a:cs typeface="+mn-cs"/>
            </a:rPr>
            <a:t>・子（</a:t>
          </a:r>
          <a:r>
            <a:rPr kumimoji="1" lang="en-US" altLang="ja-JP" sz="1400" b="1">
              <a:solidFill>
                <a:srgbClr val="0070C0"/>
              </a:solidFill>
              <a:latin typeface="+mn-ea"/>
              <a:ea typeface="+mn-ea"/>
              <a:cs typeface="+mn-cs"/>
            </a:rPr>
            <a:t>16</a:t>
          </a:r>
          <a:r>
            <a:rPr kumimoji="1" lang="ja-JP" altLang="en-US" sz="1400" b="1">
              <a:solidFill>
                <a:srgbClr val="0070C0"/>
              </a:solidFill>
              <a:latin typeface="+mn-ea"/>
              <a:ea typeface="+mn-ea"/>
              <a:cs typeface="+mn-cs"/>
            </a:rPr>
            <a:t>歳）</a:t>
          </a:r>
          <a:r>
            <a:rPr kumimoji="1" lang="en-US" altLang="ja-JP" sz="1400" b="1">
              <a:solidFill>
                <a:srgbClr val="0070C0"/>
              </a:solidFill>
              <a:latin typeface="+mn-ea"/>
              <a:ea typeface="+mn-ea"/>
              <a:cs typeface="+mn-cs"/>
            </a:rPr>
            <a:t>…</a:t>
          </a:r>
          <a:r>
            <a:rPr kumimoji="1" lang="ja-JP" altLang="en-US" sz="1400" b="1">
              <a:solidFill>
                <a:srgbClr val="0070C0"/>
              </a:solidFill>
              <a:latin typeface="+mn-ea"/>
              <a:ea typeface="+mn-ea"/>
              <a:cs typeface="+mn-cs"/>
            </a:rPr>
            <a:t>令和</a:t>
          </a:r>
          <a:r>
            <a:rPr kumimoji="1" lang="en-US" altLang="ja-JP" sz="1400" b="1">
              <a:solidFill>
                <a:srgbClr val="0070C0"/>
              </a:solidFill>
              <a:latin typeface="+mn-ea"/>
              <a:ea typeface="+mn-ea"/>
              <a:cs typeface="+mn-cs"/>
            </a:rPr>
            <a:t>7</a:t>
          </a:r>
          <a:r>
            <a:rPr kumimoji="1" lang="ja-JP" altLang="en-US" sz="1400" b="1">
              <a:solidFill>
                <a:srgbClr val="0070C0"/>
              </a:solidFill>
              <a:latin typeface="+mn-ea"/>
              <a:ea typeface="+mn-ea"/>
              <a:cs typeface="+mn-cs"/>
            </a:rPr>
            <a:t>年中は所得なし</a:t>
          </a:r>
          <a:endParaRPr kumimoji="1" lang="en-US" altLang="ja-JP" sz="1400" b="1">
            <a:solidFill>
              <a:srgbClr val="0070C0"/>
            </a:solidFill>
            <a:latin typeface="+mn-ea"/>
            <a:ea typeface="+mn-ea"/>
            <a:cs typeface="+mn-cs"/>
          </a:endParaRPr>
        </a:p>
        <a:p>
          <a:pPr algn="l"/>
          <a:endParaRPr kumimoji="1" lang="en-US" altLang="ja-JP" sz="1400" b="1">
            <a:solidFill>
              <a:srgbClr val="0070C0"/>
            </a:solidFill>
            <a:latin typeface="+mn-ea"/>
            <a:ea typeface="+mn-ea"/>
            <a:cs typeface="+mn-cs"/>
          </a:endParaRPr>
        </a:p>
        <a:p>
          <a:pPr algn="l"/>
          <a:r>
            <a:rPr kumimoji="1" lang="en-US" altLang="ja-JP" sz="1400" b="1" u="sng">
              <a:solidFill>
                <a:srgbClr val="0070C0"/>
              </a:solidFill>
              <a:latin typeface="+mn-ea"/>
              <a:ea typeface="+mn-ea"/>
              <a:cs typeface="+mn-cs"/>
            </a:rPr>
            <a:t>【</a:t>
          </a:r>
          <a:r>
            <a:rPr kumimoji="1" lang="ja-JP" altLang="en-US" sz="1400" b="1" u="sng">
              <a:solidFill>
                <a:srgbClr val="0070C0"/>
              </a:solidFill>
              <a:latin typeface="+mn-ea"/>
              <a:ea typeface="+mn-ea"/>
              <a:cs typeface="+mn-cs"/>
            </a:rPr>
            <a:t>概算</a:t>
          </a:r>
          <a:r>
            <a:rPr kumimoji="1" lang="en-US" altLang="ja-JP" sz="1400" b="1" u="sng">
              <a:solidFill>
                <a:srgbClr val="0070C0"/>
              </a:solidFill>
              <a:latin typeface="+mn-ea"/>
              <a:ea typeface="+mn-ea"/>
              <a:cs typeface="+mn-cs"/>
            </a:rPr>
            <a:t>】</a:t>
          </a:r>
          <a:r>
            <a:rPr kumimoji="1" lang="ja-JP" altLang="en-US" sz="1400" b="1" u="sng">
              <a:solidFill>
                <a:srgbClr val="0070C0"/>
              </a:solidFill>
              <a:latin typeface="+mn-ea"/>
              <a:ea typeface="+mn-ea"/>
              <a:cs typeface="+mn-cs"/>
            </a:rPr>
            <a:t>令和</a:t>
          </a:r>
          <a:r>
            <a:rPr kumimoji="1" lang="en-US" altLang="ja-JP" sz="1400" b="1" u="sng">
              <a:solidFill>
                <a:srgbClr val="0070C0"/>
              </a:solidFill>
              <a:latin typeface="+mn-ea"/>
              <a:ea typeface="+mn-ea"/>
              <a:cs typeface="+mn-cs"/>
            </a:rPr>
            <a:t>8</a:t>
          </a:r>
          <a:r>
            <a:rPr kumimoji="1" lang="ja-JP" altLang="en-US" sz="1400" b="1" u="sng">
              <a:solidFill>
                <a:srgbClr val="0070C0"/>
              </a:solidFill>
              <a:latin typeface="+mn-ea"/>
              <a:ea typeface="+mn-ea"/>
              <a:cs typeface="+mn-cs"/>
            </a:rPr>
            <a:t>年度国民健康保険税</a:t>
          </a:r>
          <a:r>
            <a:rPr kumimoji="1" lang="en-US" altLang="ja-JP" sz="1400" b="1" u="sng">
              <a:solidFill>
                <a:srgbClr val="0070C0"/>
              </a:solidFill>
              <a:latin typeface="+mn-ea"/>
              <a:ea typeface="+mn-ea"/>
              <a:cs typeface="+mn-cs"/>
            </a:rPr>
            <a:t>815,000</a:t>
          </a:r>
          <a:r>
            <a:rPr kumimoji="1" lang="ja-JP" altLang="en-US" sz="1400" b="1" u="sng">
              <a:solidFill>
                <a:srgbClr val="0070C0"/>
              </a:solidFill>
              <a:latin typeface="+mn-ea"/>
              <a:ea typeface="+mn-ea"/>
              <a:cs typeface="+mn-cs"/>
            </a:rPr>
            <a:t>円</a:t>
          </a:r>
          <a:endParaRPr kumimoji="1" lang="en-US" altLang="ja-JP" sz="1400" b="1" u="sng">
            <a:solidFill>
              <a:srgbClr val="0070C0"/>
            </a:solidFill>
            <a:latin typeface="+mn-ea"/>
            <a:ea typeface="+mn-ea"/>
            <a:cs typeface="+mn-cs"/>
          </a:endParaRPr>
        </a:p>
        <a:p>
          <a:pPr algn="l"/>
          <a:r>
            <a:rPr kumimoji="1" lang="ja-JP" altLang="en-US" sz="1400" b="0">
              <a:solidFill>
                <a:srgbClr val="0070C0"/>
              </a:solidFill>
              <a:latin typeface="+mn-ea"/>
              <a:ea typeface="+mn-ea"/>
              <a:cs typeface="+mn-cs"/>
            </a:rPr>
            <a:t>　</a:t>
          </a:r>
          <a:r>
            <a:rPr kumimoji="1" lang="ja-JP" altLang="en-US" sz="1400" b="1">
              <a:solidFill>
                <a:srgbClr val="0070C0"/>
              </a:solidFill>
              <a:latin typeface="+mn-ea"/>
              <a:ea typeface="+mn-ea"/>
              <a:cs typeface="+mn-cs"/>
            </a:rPr>
            <a:t>　</a:t>
          </a:r>
          <a:endParaRPr kumimoji="1" lang="en-US" altLang="ja-JP" sz="1400" b="1">
            <a:solidFill>
              <a:srgbClr val="0070C0"/>
            </a:solidFill>
            <a:latin typeface="+mn-ea"/>
            <a:ea typeface="+mn-ea"/>
            <a:cs typeface="+mn-cs"/>
          </a:endParaRPr>
        </a:p>
        <a:p>
          <a:pPr algn="l"/>
          <a:endParaRPr kumimoji="1" lang="ja-JP" altLang="en-US" sz="1400" b="1">
            <a:solidFill>
              <a:srgbClr val="0070C0"/>
            </a:solidFill>
            <a:latin typeface="+mn-ea"/>
            <a:ea typeface="+mn-ea"/>
            <a:cs typeface="+mn-cs"/>
          </a:endParaRPr>
        </a:p>
      </xdr:txBody>
    </xdr:sp>
    <xdr:clientData/>
  </xdr:twoCellAnchor>
  <xdr:twoCellAnchor>
    <xdr:from>
      <xdr:col>15</xdr:col>
      <xdr:colOff>257737</xdr:colOff>
      <xdr:row>13</xdr:row>
      <xdr:rowOff>11205</xdr:rowOff>
    </xdr:from>
    <xdr:to>
      <xdr:col>22</xdr:col>
      <xdr:colOff>654105</xdr:colOff>
      <xdr:row>18</xdr:row>
      <xdr:rowOff>100852</xdr:rowOff>
    </xdr:to>
    <xdr:sp macro="" textlink="">
      <xdr:nvSpPr>
        <xdr:cNvPr id="7" name="テキスト ボックス 6">
          <a:extLst>
            <a:ext uri="{FF2B5EF4-FFF2-40B4-BE49-F238E27FC236}">
              <a16:creationId xmlns:a16="http://schemas.microsoft.com/office/drawing/2014/main" id="{1838A023-9196-49B3-AADB-C44B87A76DF5}"/>
            </a:ext>
          </a:extLst>
        </xdr:cNvPr>
        <xdr:cNvSpPr txBox="1"/>
      </xdr:nvSpPr>
      <xdr:spPr>
        <a:xfrm>
          <a:off x="10051678" y="3978087"/>
          <a:ext cx="5147662" cy="1277471"/>
        </a:xfrm>
        <a:prstGeom prst="rect">
          <a:avLst/>
        </a:prstGeom>
        <a:solidFill>
          <a:schemeClr val="accent3">
            <a:lumMod val="40000"/>
            <a:lumOff val="60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900"/>
            </a:lnSpc>
          </a:pPr>
          <a:r>
            <a:rPr kumimoji="1" lang="en-US" altLang="ja-JP" sz="1600" b="1">
              <a:latin typeface="+mj-ea"/>
              <a:ea typeface="+mj-ea"/>
            </a:rPr>
            <a:t>Ⅰ</a:t>
          </a:r>
        </a:p>
        <a:p>
          <a:pPr>
            <a:lnSpc>
              <a:spcPts val="1400"/>
            </a:lnSpc>
          </a:pPr>
          <a:r>
            <a:rPr kumimoji="1" lang="ja-JP" altLang="en-US" sz="1200"/>
            <a:t>既に国保に加入している方及び新たに加入される方の</a:t>
          </a:r>
          <a:r>
            <a:rPr kumimoji="1" lang="ja-JP" altLang="en-US" sz="1200" b="0"/>
            <a:t>「年齢」、「給与・年金所得あり（該当する場合のみ「有」にする）」、「令和</a:t>
          </a:r>
          <a:r>
            <a:rPr kumimoji="1" lang="en-US" altLang="ja-JP" sz="1200" b="0">
              <a:latin typeface="+mj-ea"/>
              <a:ea typeface="+mj-ea"/>
            </a:rPr>
            <a:t>7</a:t>
          </a:r>
          <a:r>
            <a:rPr kumimoji="1" lang="ja-JP" altLang="en-US" sz="1200" b="0">
              <a:latin typeface="+mj-ea"/>
              <a:ea typeface="+mj-ea"/>
            </a:rPr>
            <a:t>年</a:t>
          </a:r>
          <a:r>
            <a:rPr kumimoji="1" lang="ja-JP" altLang="en-US" sz="1200" b="0"/>
            <a:t>中の所得額」</a:t>
          </a:r>
          <a:r>
            <a:rPr kumimoji="1" lang="ja-JP" altLang="en-US" sz="1200"/>
            <a:t>を入力します。</a:t>
          </a:r>
          <a:endParaRPr kumimoji="1" lang="en-US" altLang="ja-JP" sz="1200"/>
        </a:p>
        <a:p>
          <a:pPr>
            <a:lnSpc>
              <a:spcPts val="1400"/>
            </a:lnSpc>
          </a:pPr>
          <a:endParaRPr kumimoji="1" lang="en-US" altLang="ja-JP" sz="1200"/>
        </a:p>
        <a:p>
          <a:r>
            <a:rPr kumimoji="1" lang="ja-JP" altLang="ja-JP" sz="1200">
              <a:solidFill>
                <a:schemeClr val="dk1"/>
              </a:solidFill>
              <a:effectLst/>
              <a:latin typeface="+mn-lt"/>
              <a:ea typeface="+mn-ea"/>
              <a:cs typeface="+mn-cs"/>
            </a:rPr>
            <a:t>年金受給者の方は別シートの「公的年金等の雑所得計算表」シートで、計算した所得を入力します。</a:t>
          </a:r>
          <a:endParaRPr lang="ja-JP" altLang="ja-JP" sz="1200">
            <a:effectLst/>
          </a:endParaRPr>
        </a:p>
        <a:p>
          <a:pPr>
            <a:lnSpc>
              <a:spcPts val="1400"/>
            </a:lnSpc>
          </a:pPr>
          <a:endParaRPr kumimoji="1" lang="ja-JP" altLang="en-US" sz="1600"/>
        </a:p>
      </xdr:txBody>
    </xdr:sp>
    <xdr:clientData/>
  </xdr:twoCellAnchor>
  <xdr:twoCellAnchor>
    <xdr:from>
      <xdr:col>15</xdr:col>
      <xdr:colOff>268941</xdr:colOff>
      <xdr:row>20</xdr:row>
      <xdr:rowOff>33617</xdr:rowOff>
    </xdr:from>
    <xdr:to>
      <xdr:col>23</xdr:col>
      <xdr:colOff>3202</xdr:colOff>
      <xdr:row>25</xdr:row>
      <xdr:rowOff>152639</xdr:rowOff>
    </xdr:to>
    <xdr:sp macro="" textlink="">
      <xdr:nvSpPr>
        <xdr:cNvPr id="8" name="テキスト ボックス 7">
          <a:extLst>
            <a:ext uri="{FF2B5EF4-FFF2-40B4-BE49-F238E27FC236}">
              <a16:creationId xmlns:a16="http://schemas.microsoft.com/office/drawing/2014/main" id="{5809A04E-462B-4A04-94A4-FD49784B024A}"/>
            </a:ext>
          </a:extLst>
        </xdr:cNvPr>
        <xdr:cNvSpPr txBox="1"/>
      </xdr:nvSpPr>
      <xdr:spPr>
        <a:xfrm>
          <a:off x="10062882" y="5647764"/>
          <a:ext cx="5169114" cy="1194787"/>
        </a:xfrm>
        <a:prstGeom prst="rect">
          <a:avLst/>
        </a:prstGeom>
        <a:solidFill>
          <a:schemeClr val="accent3">
            <a:lumMod val="40000"/>
            <a:lumOff val="60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lnSpc>
              <a:spcPts val="1600"/>
            </a:lnSpc>
          </a:pPr>
          <a:r>
            <a:rPr kumimoji="1" lang="en-US" altLang="ja-JP" sz="1600" b="1">
              <a:solidFill>
                <a:schemeClr val="dk1"/>
              </a:solidFill>
              <a:latin typeface="+mj-ea"/>
              <a:ea typeface="+mj-ea"/>
              <a:cs typeface="+mn-cs"/>
            </a:rPr>
            <a:t>Ⅱ</a:t>
          </a:r>
        </a:p>
        <a:p>
          <a:pPr marL="0" indent="0">
            <a:lnSpc>
              <a:spcPts val="1600"/>
            </a:lnSpc>
          </a:pPr>
          <a:endParaRPr kumimoji="1" lang="en-US" altLang="ja-JP" sz="1200" b="1">
            <a:solidFill>
              <a:schemeClr val="dk1"/>
            </a:solidFill>
            <a:latin typeface="+mj-ea"/>
            <a:ea typeface="+mj-ea"/>
            <a:cs typeface="+mn-cs"/>
          </a:endParaRPr>
        </a:p>
      </xdr:txBody>
    </xdr:sp>
    <xdr:clientData/>
  </xdr:twoCellAnchor>
  <xdr:twoCellAnchor>
    <xdr:from>
      <xdr:col>16</xdr:col>
      <xdr:colOff>44824</xdr:colOff>
      <xdr:row>41</xdr:row>
      <xdr:rowOff>44822</xdr:rowOff>
    </xdr:from>
    <xdr:to>
      <xdr:col>23</xdr:col>
      <xdr:colOff>92850</xdr:colOff>
      <xdr:row>46</xdr:row>
      <xdr:rowOff>85403</xdr:rowOff>
    </xdr:to>
    <xdr:sp macro="" textlink="">
      <xdr:nvSpPr>
        <xdr:cNvPr id="9" name="テキスト ボックス 8">
          <a:extLst>
            <a:ext uri="{FF2B5EF4-FFF2-40B4-BE49-F238E27FC236}">
              <a16:creationId xmlns:a16="http://schemas.microsoft.com/office/drawing/2014/main" id="{ACE8E655-A776-4244-B2DE-75977DD9FBFE}"/>
            </a:ext>
          </a:extLst>
        </xdr:cNvPr>
        <xdr:cNvSpPr txBox="1"/>
      </xdr:nvSpPr>
      <xdr:spPr>
        <a:xfrm>
          <a:off x="10152530" y="10029263"/>
          <a:ext cx="5169114" cy="1194787"/>
        </a:xfrm>
        <a:prstGeom prst="rect">
          <a:avLst/>
        </a:prstGeom>
        <a:solidFill>
          <a:schemeClr val="accent3">
            <a:lumMod val="40000"/>
            <a:lumOff val="60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lnSpc>
              <a:spcPts val="1600"/>
            </a:lnSpc>
          </a:pPr>
          <a:r>
            <a:rPr kumimoji="1" lang="en-US" altLang="ja-JP" sz="1600" b="1">
              <a:solidFill>
                <a:schemeClr val="dk1"/>
              </a:solidFill>
              <a:latin typeface="+mj-ea"/>
              <a:ea typeface="+mj-ea"/>
              <a:cs typeface="+mn-cs"/>
            </a:rPr>
            <a:t>Ⅱ</a:t>
          </a:r>
          <a:endParaRPr kumimoji="1" lang="en-US" altLang="ja-JP" sz="1200" b="1">
            <a:solidFill>
              <a:schemeClr val="dk1"/>
            </a:solidFill>
            <a:latin typeface="+mj-ea"/>
            <a:ea typeface="+mj-ea"/>
            <a:cs typeface="+mn-cs"/>
          </a:endParaRPr>
        </a:p>
        <a:p>
          <a:pPr marL="0" indent="0">
            <a:lnSpc>
              <a:spcPts val="1200"/>
            </a:lnSpc>
          </a:pPr>
          <a:r>
            <a:rPr kumimoji="1" lang="ja-JP" altLang="en-US" sz="1200">
              <a:solidFill>
                <a:schemeClr val="dk1"/>
              </a:solidFill>
              <a:latin typeface="+mn-lt"/>
              <a:ea typeface="+mn-ea"/>
              <a:cs typeface="+mn-cs"/>
            </a:rPr>
            <a:t>年金受給者の方は</a:t>
          </a:r>
          <a:endParaRPr kumimoji="1" lang="en-US" altLang="ja-JP" sz="1200">
            <a:solidFill>
              <a:schemeClr val="dk1"/>
            </a:solidFill>
            <a:latin typeface="+mn-lt"/>
            <a:ea typeface="+mn-ea"/>
            <a:cs typeface="+mn-cs"/>
          </a:endParaRPr>
        </a:p>
        <a:p>
          <a:pPr marL="0" indent="0">
            <a:lnSpc>
              <a:spcPts val="1100"/>
            </a:lnSpc>
          </a:pPr>
          <a:r>
            <a:rPr kumimoji="1" lang="ja-JP" altLang="en-US" sz="1200">
              <a:solidFill>
                <a:schemeClr val="dk1"/>
              </a:solidFill>
              <a:latin typeface="+mn-lt"/>
              <a:ea typeface="+mn-ea"/>
              <a:cs typeface="+mn-cs"/>
            </a:rPr>
            <a:t>別シートの「公的年金等の雑所得計算表」シートで、計算した所得を入力します。</a:t>
          </a:r>
        </a:p>
      </xdr:txBody>
    </xdr:sp>
    <xdr:clientData/>
  </xdr:twoCellAnchor>
  <xdr:twoCellAnchor>
    <xdr:from>
      <xdr:col>12</xdr:col>
      <xdr:colOff>649941</xdr:colOff>
      <xdr:row>22</xdr:row>
      <xdr:rowOff>112059</xdr:rowOff>
    </xdr:from>
    <xdr:to>
      <xdr:col>15</xdr:col>
      <xdr:colOff>192181</xdr:colOff>
      <xdr:row>59</xdr:row>
      <xdr:rowOff>248210</xdr:rowOff>
    </xdr:to>
    <xdr:sp macro="" textlink="">
      <xdr:nvSpPr>
        <xdr:cNvPr id="10" name="右中かっこ 9">
          <a:extLst>
            <a:ext uri="{FF2B5EF4-FFF2-40B4-BE49-F238E27FC236}">
              <a16:creationId xmlns:a16="http://schemas.microsoft.com/office/drawing/2014/main" id="{14EF58D4-C0E7-4112-8641-36D6D4F0DAE3}"/>
            </a:ext>
          </a:extLst>
        </xdr:cNvPr>
        <xdr:cNvSpPr/>
      </xdr:nvSpPr>
      <xdr:spPr>
        <a:xfrm>
          <a:off x="9020735" y="6118412"/>
          <a:ext cx="965387" cy="7890622"/>
        </a:xfrm>
        <a:prstGeom prst="rightBrace">
          <a:avLst>
            <a:gd name="adj1" fmla="val 44333"/>
            <a:gd name="adj2" fmla="val 57133"/>
          </a:avLst>
        </a:prstGeom>
        <a:ln w="28575"/>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100853</xdr:colOff>
      <xdr:row>61</xdr:row>
      <xdr:rowOff>22412</xdr:rowOff>
    </xdr:from>
    <xdr:to>
      <xdr:col>23</xdr:col>
      <xdr:colOff>201707</xdr:colOff>
      <xdr:row>65</xdr:row>
      <xdr:rowOff>80043</xdr:rowOff>
    </xdr:to>
    <xdr:sp macro="" textlink="">
      <xdr:nvSpPr>
        <xdr:cNvPr id="11" name="テキスト ボックス 10">
          <a:extLst>
            <a:ext uri="{FF2B5EF4-FFF2-40B4-BE49-F238E27FC236}">
              <a16:creationId xmlns:a16="http://schemas.microsoft.com/office/drawing/2014/main" id="{55796E2B-8761-421C-A16A-3F3A6728FF0D}"/>
            </a:ext>
          </a:extLst>
        </xdr:cNvPr>
        <xdr:cNvSpPr txBox="1"/>
      </xdr:nvSpPr>
      <xdr:spPr>
        <a:xfrm>
          <a:off x="10208559" y="14153030"/>
          <a:ext cx="5221942" cy="830837"/>
        </a:xfrm>
        <a:prstGeom prst="rect">
          <a:avLst/>
        </a:prstGeom>
        <a:solidFill>
          <a:schemeClr val="accent3">
            <a:lumMod val="40000"/>
            <a:lumOff val="60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lnSpc>
              <a:spcPts val="1900"/>
            </a:lnSpc>
          </a:pPr>
          <a:r>
            <a:rPr kumimoji="1" lang="en-US" altLang="ja-JP" sz="1600" b="1">
              <a:solidFill>
                <a:schemeClr val="dk1"/>
              </a:solidFill>
              <a:latin typeface="+mj-ea"/>
              <a:ea typeface="+mj-ea"/>
              <a:cs typeface="+mn-cs"/>
            </a:rPr>
            <a:t>Ⅳ</a:t>
          </a:r>
        </a:p>
        <a:p>
          <a:pPr>
            <a:lnSpc>
              <a:spcPts val="1500"/>
            </a:lnSpc>
          </a:pPr>
          <a:r>
            <a:rPr kumimoji="1" lang="ja-JP" altLang="en-US" sz="1200">
              <a:latin typeface="+mn-ea"/>
              <a:ea typeface="+mn-ea"/>
            </a:rPr>
            <a:t>年間の加入者全員分の概算保険税が表示されます。</a:t>
          </a:r>
          <a:endParaRPr kumimoji="1" lang="en-US" altLang="ja-JP" sz="1200">
            <a:latin typeface="+mn-ea"/>
            <a:ea typeface="+mn-ea"/>
          </a:endParaRPr>
        </a:p>
        <a:p>
          <a:pPr>
            <a:lnSpc>
              <a:spcPts val="1500"/>
            </a:lnSpc>
          </a:pPr>
          <a:endParaRPr kumimoji="1" lang="en-US" altLang="ja-JP" sz="1200">
            <a:latin typeface="+mn-ea"/>
            <a:ea typeface="+mn-ea"/>
          </a:endParaRPr>
        </a:p>
        <a:p>
          <a:pPr>
            <a:lnSpc>
              <a:spcPts val="1300"/>
            </a:lnSpc>
          </a:pPr>
          <a:endParaRPr kumimoji="1" lang="en-US" altLang="ja-JP" sz="1200"/>
        </a:p>
      </xdr:txBody>
    </xdr:sp>
    <xdr:clientData/>
  </xdr:twoCellAnchor>
  <xdr:twoCellAnchor>
    <xdr:from>
      <xdr:col>10</xdr:col>
      <xdr:colOff>1</xdr:colOff>
      <xdr:row>64</xdr:row>
      <xdr:rowOff>145677</xdr:rowOff>
    </xdr:from>
    <xdr:to>
      <xdr:col>16</xdr:col>
      <xdr:colOff>56029</xdr:colOff>
      <xdr:row>64</xdr:row>
      <xdr:rowOff>168087</xdr:rowOff>
    </xdr:to>
    <xdr:cxnSp macro="">
      <xdr:nvCxnSpPr>
        <xdr:cNvPr id="12" name="直線矢印コネクタ 11">
          <a:extLst>
            <a:ext uri="{FF2B5EF4-FFF2-40B4-BE49-F238E27FC236}">
              <a16:creationId xmlns:a16="http://schemas.microsoft.com/office/drawing/2014/main" id="{A417A7E6-393F-4C66-ABB1-038292C4BF47}"/>
            </a:ext>
          </a:extLst>
        </xdr:cNvPr>
        <xdr:cNvCxnSpPr/>
      </xdr:nvCxnSpPr>
      <xdr:spPr>
        <a:xfrm flipH="1">
          <a:off x="7575177" y="14713324"/>
          <a:ext cx="2588558" cy="2241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336176</xdr:colOff>
      <xdr:row>13</xdr:row>
      <xdr:rowOff>33618</xdr:rowOff>
    </xdr:from>
    <xdr:to>
      <xdr:col>15</xdr:col>
      <xdr:colOff>280147</xdr:colOff>
      <xdr:row>13</xdr:row>
      <xdr:rowOff>79242</xdr:rowOff>
    </xdr:to>
    <xdr:cxnSp macro="">
      <xdr:nvCxnSpPr>
        <xdr:cNvPr id="14" name="直線矢印コネクタ 13">
          <a:extLst>
            <a:ext uri="{FF2B5EF4-FFF2-40B4-BE49-F238E27FC236}">
              <a16:creationId xmlns:a16="http://schemas.microsoft.com/office/drawing/2014/main" id="{44880BF7-CB5C-4BC2-AD9A-207E28D35EF9}"/>
            </a:ext>
          </a:extLst>
        </xdr:cNvPr>
        <xdr:cNvCxnSpPr/>
      </xdr:nvCxnSpPr>
      <xdr:spPr>
        <a:xfrm flipH="1">
          <a:off x="2767852" y="4000500"/>
          <a:ext cx="7306236" cy="45624"/>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358588</xdr:colOff>
      <xdr:row>11</xdr:row>
      <xdr:rowOff>212911</xdr:rowOff>
    </xdr:from>
    <xdr:to>
      <xdr:col>4</xdr:col>
      <xdr:colOff>358589</xdr:colOff>
      <xdr:row>13</xdr:row>
      <xdr:rowOff>67236</xdr:rowOff>
    </xdr:to>
    <xdr:cxnSp macro="">
      <xdr:nvCxnSpPr>
        <xdr:cNvPr id="15" name="直線矢印コネクタ 14">
          <a:extLst>
            <a:ext uri="{FF2B5EF4-FFF2-40B4-BE49-F238E27FC236}">
              <a16:creationId xmlns:a16="http://schemas.microsoft.com/office/drawing/2014/main" id="{605BE06F-A88B-4728-9BD8-F1F8BBBFFE2F}"/>
            </a:ext>
          </a:extLst>
        </xdr:cNvPr>
        <xdr:cNvCxnSpPr/>
      </xdr:nvCxnSpPr>
      <xdr:spPr>
        <a:xfrm flipH="1" flipV="1">
          <a:off x="2790264" y="3720352"/>
          <a:ext cx="1" cy="313766"/>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705971</xdr:colOff>
      <xdr:row>11</xdr:row>
      <xdr:rowOff>224118</xdr:rowOff>
    </xdr:from>
    <xdr:to>
      <xdr:col>5</xdr:col>
      <xdr:colOff>705972</xdr:colOff>
      <xdr:row>13</xdr:row>
      <xdr:rowOff>78443</xdr:rowOff>
    </xdr:to>
    <xdr:cxnSp macro="">
      <xdr:nvCxnSpPr>
        <xdr:cNvPr id="17" name="直線矢印コネクタ 16">
          <a:extLst>
            <a:ext uri="{FF2B5EF4-FFF2-40B4-BE49-F238E27FC236}">
              <a16:creationId xmlns:a16="http://schemas.microsoft.com/office/drawing/2014/main" id="{78CCE4AC-A085-4707-B79C-F8DDA5E61DDF}"/>
            </a:ext>
          </a:extLst>
        </xdr:cNvPr>
        <xdr:cNvCxnSpPr/>
      </xdr:nvCxnSpPr>
      <xdr:spPr>
        <a:xfrm flipH="1" flipV="1">
          <a:off x="3832412" y="3731559"/>
          <a:ext cx="1" cy="313766"/>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537882</xdr:colOff>
      <xdr:row>11</xdr:row>
      <xdr:rowOff>212912</xdr:rowOff>
    </xdr:from>
    <xdr:to>
      <xdr:col>7</xdr:col>
      <xdr:colOff>537883</xdr:colOff>
      <xdr:row>13</xdr:row>
      <xdr:rowOff>67237</xdr:rowOff>
    </xdr:to>
    <xdr:cxnSp macro="">
      <xdr:nvCxnSpPr>
        <xdr:cNvPr id="18" name="直線矢印コネクタ 17">
          <a:extLst>
            <a:ext uri="{FF2B5EF4-FFF2-40B4-BE49-F238E27FC236}">
              <a16:creationId xmlns:a16="http://schemas.microsoft.com/office/drawing/2014/main" id="{ED70D103-75A5-401C-BE30-46FB9D31AB44}"/>
            </a:ext>
          </a:extLst>
        </xdr:cNvPr>
        <xdr:cNvCxnSpPr/>
      </xdr:nvCxnSpPr>
      <xdr:spPr>
        <a:xfrm flipH="1" flipV="1">
          <a:off x="5322794" y="3720353"/>
          <a:ext cx="1" cy="313766"/>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649942</xdr:colOff>
      <xdr:row>20</xdr:row>
      <xdr:rowOff>44824</xdr:rowOff>
    </xdr:from>
    <xdr:to>
      <xdr:col>15</xdr:col>
      <xdr:colOff>280147</xdr:colOff>
      <xdr:row>20</xdr:row>
      <xdr:rowOff>90448</xdr:rowOff>
    </xdr:to>
    <xdr:cxnSp macro="">
      <xdr:nvCxnSpPr>
        <xdr:cNvPr id="22" name="直線矢印コネクタ 21">
          <a:extLst>
            <a:ext uri="{FF2B5EF4-FFF2-40B4-BE49-F238E27FC236}">
              <a16:creationId xmlns:a16="http://schemas.microsoft.com/office/drawing/2014/main" id="{EB4E9418-5592-4545-946F-4C0CFB1538EF}"/>
            </a:ext>
          </a:extLst>
        </xdr:cNvPr>
        <xdr:cNvCxnSpPr/>
      </xdr:nvCxnSpPr>
      <xdr:spPr>
        <a:xfrm flipH="1">
          <a:off x="3776383" y="5658971"/>
          <a:ext cx="6297705" cy="45624"/>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661147</xdr:colOff>
      <xdr:row>19</xdr:row>
      <xdr:rowOff>0</xdr:rowOff>
    </xdr:from>
    <xdr:to>
      <xdr:col>5</xdr:col>
      <xdr:colOff>661148</xdr:colOff>
      <xdr:row>20</xdr:row>
      <xdr:rowOff>89648</xdr:rowOff>
    </xdr:to>
    <xdr:cxnSp macro="">
      <xdr:nvCxnSpPr>
        <xdr:cNvPr id="23" name="直線矢印コネクタ 22">
          <a:extLst>
            <a:ext uri="{FF2B5EF4-FFF2-40B4-BE49-F238E27FC236}">
              <a16:creationId xmlns:a16="http://schemas.microsoft.com/office/drawing/2014/main" id="{2C3D4BA5-D143-47C0-BC14-E379569311FE}"/>
            </a:ext>
          </a:extLst>
        </xdr:cNvPr>
        <xdr:cNvCxnSpPr/>
      </xdr:nvCxnSpPr>
      <xdr:spPr>
        <a:xfrm flipH="1" flipV="1">
          <a:off x="3787588" y="5390029"/>
          <a:ext cx="1" cy="313766"/>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493059</xdr:colOff>
      <xdr:row>18</xdr:row>
      <xdr:rowOff>224118</xdr:rowOff>
    </xdr:from>
    <xdr:to>
      <xdr:col>7</xdr:col>
      <xdr:colOff>493060</xdr:colOff>
      <xdr:row>20</xdr:row>
      <xdr:rowOff>78443</xdr:rowOff>
    </xdr:to>
    <xdr:cxnSp macro="">
      <xdr:nvCxnSpPr>
        <xdr:cNvPr id="24" name="直線矢印コネクタ 23">
          <a:extLst>
            <a:ext uri="{FF2B5EF4-FFF2-40B4-BE49-F238E27FC236}">
              <a16:creationId xmlns:a16="http://schemas.microsoft.com/office/drawing/2014/main" id="{F128CC17-E462-4D6B-844A-9C9A7D806BAD}"/>
            </a:ext>
          </a:extLst>
        </xdr:cNvPr>
        <xdr:cNvCxnSpPr/>
      </xdr:nvCxnSpPr>
      <xdr:spPr>
        <a:xfrm flipH="1" flipV="1">
          <a:off x="5277971" y="5378824"/>
          <a:ext cx="1" cy="313766"/>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56029</xdr:colOff>
      <xdr:row>0</xdr:row>
      <xdr:rowOff>0</xdr:rowOff>
    </xdr:from>
    <xdr:to>
      <xdr:col>26</xdr:col>
      <xdr:colOff>531060</xdr:colOff>
      <xdr:row>50</xdr:row>
      <xdr:rowOff>89647</xdr:rowOff>
    </xdr:to>
    <xdr:pic>
      <xdr:nvPicPr>
        <xdr:cNvPr id="8" name="図 7">
          <a:extLst>
            <a:ext uri="{FF2B5EF4-FFF2-40B4-BE49-F238E27FC236}">
              <a16:creationId xmlns:a16="http://schemas.microsoft.com/office/drawing/2014/main" id="{ED57C0DF-A646-BAD7-7010-EDA731CE5563}"/>
            </a:ext>
          </a:extLst>
        </xdr:cNvPr>
        <xdr:cNvPicPr>
          <a:picLocks noChangeAspect="1"/>
        </xdr:cNvPicPr>
      </xdr:nvPicPr>
      <xdr:blipFill>
        <a:blip xmlns:r="http://schemas.openxmlformats.org/officeDocument/2006/relationships" r:embed="rId1"/>
        <a:stretch>
          <a:fillRect/>
        </a:stretch>
      </xdr:blipFill>
      <xdr:spPr>
        <a:xfrm>
          <a:off x="12360088" y="0"/>
          <a:ext cx="5943501" cy="8494059"/>
        </a:xfrm>
        <a:prstGeom prst="rect">
          <a:avLst/>
        </a:prstGeom>
      </xdr:spPr>
    </xdr:pic>
    <xdr:clientData/>
  </xdr:twoCellAnchor>
  <xdr:twoCellAnchor editAs="oneCell">
    <xdr:from>
      <xdr:col>9</xdr:col>
      <xdr:colOff>145676</xdr:colOff>
      <xdr:row>0</xdr:row>
      <xdr:rowOff>100852</xdr:rowOff>
    </xdr:from>
    <xdr:to>
      <xdr:col>17</xdr:col>
      <xdr:colOff>459441</xdr:colOff>
      <xdr:row>50</xdr:row>
      <xdr:rowOff>128420</xdr:rowOff>
    </xdr:to>
    <xdr:pic>
      <xdr:nvPicPr>
        <xdr:cNvPr id="7" name="図 6">
          <a:extLst>
            <a:ext uri="{FF2B5EF4-FFF2-40B4-BE49-F238E27FC236}">
              <a16:creationId xmlns:a16="http://schemas.microsoft.com/office/drawing/2014/main" id="{22FFA342-D6EE-9410-B65B-37DC40F8CDF9}"/>
            </a:ext>
          </a:extLst>
        </xdr:cNvPr>
        <xdr:cNvPicPr>
          <a:picLocks noChangeAspect="1"/>
        </xdr:cNvPicPr>
      </xdr:nvPicPr>
      <xdr:blipFill>
        <a:blip xmlns:r="http://schemas.openxmlformats.org/officeDocument/2006/relationships" r:embed="rId2"/>
        <a:stretch>
          <a:fillRect/>
        </a:stretch>
      </xdr:blipFill>
      <xdr:spPr>
        <a:xfrm>
          <a:off x="6297705" y="100852"/>
          <a:ext cx="5782236" cy="8431980"/>
        </a:xfrm>
        <a:prstGeom prst="rect">
          <a:avLst/>
        </a:prstGeom>
      </xdr:spPr>
    </xdr:pic>
    <xdr:clientData/>
  </xdr:twoCellAnchor>
  <xdr:twoCellAnchor editAs="oneCell">
    <xdr:from>
      <xdr:col>0</xdr:col>
      <xdr:colOff>224117</xdr:colOff>
      <xdr:row>1</xdr:row>
      <xdr:rowOff>44825</xdr:rowOff>
    </xdr:from>
    <xdr:to>
      <xdr:col>8</xdr:col>
      <xdr:colOff>52285</xdr:colOff>
      <xdr:row>45</xdr:row>
      <xdr:rowOff>50900</xdr:rowOff>
    </xdr:to>
    <xdr:pic>
      <xdr:nvPicPr>
        <xdr:cNvPr id="4" name="図 3">
          <a:extLst>
            <a:ext uri="{FF2B5EF4-FFF2-40B4-BE49-F238E27FC236}">
              <a16:creationId xmlns:a16="http://schemas.microsoft.com/office/drawing/2014/main" id="{1A300EB0-5306-00CA-7BE8-E99E196F3B49}"/>
            </a:ext>
          </a:extLst>
        </xdr:cNvPr>
        <xdr:cNvPicPr>
          <a:picLocks noChangeAspect="1"/>
        </xdr:cNvPicPr>
      </xdr:nvPicPr>
      <xdr:blipFill>
        <a:blip xmlns:r="http://schemas.openxmlformats.org/officeDocument/2006/relationships" r:embed="rId3"/>
        <a:stretch>
          <a:fillRect/>
        </a:stretch>
      </xdr:blipFill>
      <xdr:spPr>
        <a:xfrm>
          <a:off x="224117" y="212913"/>
          <a:ext cx="5296639" cy="7401958"/>
        </a:xfrm>
        <a:prstGeom prst="rect">
          <a:avLst/>
        </a:prstGeom>
      </xdr:spPr>
    </xdr:pic>
    <xdr:clientData/>
  </xdr:twoCellAnchor>
  <xdr:twoCellAnchor>
    <xdr:from>
      <xdr:col>3</xdr:col>
      <xdr:colOff>420947</xdr:colOff>
      <xdr:row>9</xdr:row>
      <xdr:rowOff>33618</xdr:rowOff>
    </xdr:from>
    <xdr:to>
      <xdr:col>5</xdr:col>
      <xdr:colOff>33618</xdr:colOff>
      <xdr:row>10</xdr:row>
      <xdr:rowOff>100853</xdr:rowOff>
    </xdr:to>
    <xdr:sp macro="" textlink="">
      <xdr:nvSpPr>
        <xdr:cNvPr id="16" name="角丸四角形 15">
          <a:extLst>
            <a:ext uri="{FF2B5EF4-FFF2-40B4-BE49-F238E27FC236}">
              <a16:creationId xmlns:a16="http://schemas.microsoft.com/office/drawing/2014/main" id="{00000000-0008-0000-0300-000010000000}"/>
            </a:ext>
          </a:extLst>
        </xdr:cNvPr>
        <xdr:cNvSpPr/>
      </xdr:nvSpPr>
      <xdr:spPr>
        <a:xfrm>
          <a:off x="2471623" y="1546412"/>
          <a:ext cx="979789" cy="235323"/>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2800" b="1">
            <a:solidFill>
              <a:srgbClr val="FF0000"/>
            </a:solidFill>
          </a:endParaRPr>
        </a:p>
      </xdr:txBody>
    </xdr:sp>
    <xdr:clientData/>
  </xdr:twoCellAnchor>
  <xdr:twoCellAnchor>
    <xdr:from>
      <xdr:col>9</xdr:col>
      <xdr:colOff>268942</xdr:colOff>
      <xdr:row>45</xdr:row>
      <xdr:rowOff>33618</xdr:rowOff>
    </xdr:from>
    <xdr:to>
      <xdr:col>17</xdr:col>
      <xdr:colOff>437029</xdr:colOff>
      <xdr:row>57</xdr:row>
      <xdr:rowOff>33620</xdr:rowOff>
    </xdr:to>
    <xdr:sp macro="" textlink="">
      <xdr:nvSpPr>
        <xdr:cNvPr id="20" name="メモ 19">
          <a:extLst>
            <a:ext uri="{FF2B5EF4-FFF2-40B4-BE49-F238E27FC236}">
              <a16:creationId xmlns:a16="http://schemas.microsoft.com/office/drawing/2014/main" id="{00000000-0008-0000-0300-000014000000}"/>
            </a:ext>
          </a:extLst>
        </xdr:cNvPr>
        <xdr:cNvSpPr/>
      </xdr:nvSpPr>
      <xdr:spPr>
        <a:xfrm>
          <a:off x="6420971" y="7597589"/>
          <a:ext cx="5636558" cy="2017060"/>
        </a:xfrm>
        <a:prstGeom prst="foldedCorner">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rtl="0">
            <a:defRPr sz="1000"/>
          </a:pPr>
          <a:r>
            <a:rPr lang="en-US" altLang="ja-JP" sz="1400" b="0" i="0" u="none" strike="noStrike" baseline="0">
              <a:solidFill>
                <a:srgbClr val="800080"/>
              </a:solidFill>
              <a:latin typeface="HGP創英角ｺﾞｼｯｸUB"/>
              <a:ea typeface="HGP創英角ｺﾞｼｯｸUB"/>
            </a:rPr>
            <a:t>【</a:t>
          </a:r>
          <a:r>
            <a:rPr lang="ja-JP" altLang="en-US" sz="1400" b="0" i="0" u="none" strike="noStrike" baseline="0">
              <a:solidFill>
                <a:srgbClr val="800080"/>
              </a:solidFill>
              <a:latin typeface="HGP創英角ｺﾞｼｯｸUB"/>
              <a:ea typeface="HGP創英角ｺﾞｼｯｸUB"/>
            </a:rPr>
            <a:t>確定申告した場合</a:t>
          </a:r>
          <a:r>
            <a:rPr lang="en-US" altLang="ja-JP" sz="1400" b="0" i="0" u="none" strike="noStrike" baseline="0">
              <a:solidFill>
                <a:srgbClr val="800080"/>
              </a:solidFill>
              <a:latin typeface="HGP創英角ｺﾞｼｯｸUB"/>
              <a:ea typeface="HGP創英角ｺﾞｼｯｸUB"/>
            </a:rPr>
            <a:t>】</a:t>
          </a:r>
        </a:p>
        <a:p>
          <a:pPr algn="l" rtl="0">
            <a:lnSpc>
              <a:spcPts val="1600"/>
            </a:lnSpc>
            <a:defRPr sz="1000"/>
          </a:pPr>
          <a:endParaRPr lang="en-US" altLang="ja-JP" sz="1400" b="0" i="0" u="none" strike="noStrike" baseline="0">
            <a:solidFill>
              <a:srgbClr val="800080"/>
            </a:solidFill>
            <a:latin typeface="Calibri"/>
          </a:endParaRPr>
        </a:p>
        <a:p>
          <a:pPr algn="l" rtl="0">
            <a:lnSpc>
              <a:spcPts val="1600"/>
            </a:lnSpc>
            <a:defRPr sz="1000"/>
          </a:pPr>
          <a:r>
            <a:rPr lang="ja-JP" altLang="en-US" sz="1400" b="0" i="0" u="none" strike="noStrike" baseline="0">
              <a:solidFill>
                <a:srgbClr val="800080"/>
              </a:solidFill>
              <a:latin typeface="Calibri"/>
            </a:rPr>
            <a:t>・総合課税のみの場合は、確定申告書第１表の「</a:t>
          </a:r>
          <a:r>
            <a:rPr lang="en-US" altLang="ja-JP" sz="1400" b="0" i="0" u="none" strike="noStrike" baseline="0">
              <a:solidFill>
                <a:srgbClr val="800080"/>
              </a:solidFill>
              <a:latin typeface="+mj-ea"/>
              <a:ea typeface="+mj-ea"/>
            </a:rPr>
            <a:t>(12)</a:t>
          </a:r>
          <a:r>
            <a:rPr lang="ja-JP" altLang="en-US" sz="1400" b="0" i="0" u="none" strike="noStrike" baseline="0">
              <a:solidFill>
                <a:srgbClr val="800080"/>
              </a:solidFill>
              <a:latin typeface="Calibri"/>
            </a:rPr>
            <a:t>合計」を概算シー　ト</a:t>
          </a:r>
          <a:endParaRPr lang="en-US" altLang="ja-JP" sz="1400" b="0" i="0" u="none" strike="noStrike" baseline="0">
            <a:solidFill>
              <a:srgbClr val="800080"/>
            </a:solidFill>
            <a:latin typeface="Calibri"/>
          </a:endParaRPr>
        </a:p>
        <a:p>
          <a:pPr rtl="0"/>
          <a:r>
            <a:rPr lang="ja-JP" altLang="en-US" sz="1400" b="0" i="0" u="none" strike="noStrike" baseline="0">
              <a:solidFill>
                <a:srgbClr val="800080"/>
              </a:solidFill>
              <a:latin typeface="Calibri"/>
            </a:rPr>
            <a:t>　の所得額へ入力</a:t>
          </a:r>
          <a:br>
            <a:rPr lang="en-US" altLang="ja-JP" sz="1400" b="0" i="0" u="none" strike="noStrike" baseline="0">
              <a:solidFill>
                <a:srgbClr val="800080"/>
              </a:solidFill>
              <a:latin typeface="Calibri"/>
            </a:rPr>
          </a:br>
          <a:r>
            <a:rPr lang="ja-JP" altLang="en-US" sz="1400" b="0" i="0" u="none" strike="noStrike" baseline="0">
              <a:solidFill>
                <a:srgbClr val="800080"/>
              </a:solidFill>
              <a:latin typeface="Calibri"/>
            </a:rPr>
            <a:t>・分離課税もある場合は確定申告書第３表の「</a:t>
          </a:r>
          <a:r>
            <a:rPr lang="en-US" altLang="ja-JP" sz="1400" b="0" i="0" u="none" strike="noStrike" baseline="0">
              <a:solidFill>
                <a:srgbClr val="800080"/>
              </a:solidFill>
              <a:latin typeface="+mj-ea"/>
              <a:ea typeface="+mj-ea"/>
            </a:rPr>
            <a:t>(67)</a:t>
          </a:r>
          <a:r>
            <a:rPr lang="ja-JP" altLang="en-US" sz="1400" b="0" i="0" u="none" strike="noStrike" baseline="0">
              <a:solidFill>
                <a:srgbClr val="800080"/>
              </a:solidFill>
              <a:latin typeface="+mj-ea"/>
              <a:ea typeface="+mj-ea"/>
            </a:rPr>
            <a:t>～</a:t>
          </a:r>
          <a:r>
            <a:rPr lang="en-US" altLang="ja-JP" sz="1400" b="0" i="0" u="none" strike="noStrike" baseline="0">
              <a:solidFill>
                <a:srgbClr val="800080"/>
              </a:solidFill>
              <a:latin typeface="+mj-ea"/>
              <a:ea typeface="+mj-ea"/>
            </a:rPr>
            <a:t>(76)</a:t>
          </a:r>
          <a:r>
            <a:rPr lang="ja-JP" altLang="en-US" sz="1400" b="0" i="0" u="none" strike="noStrike" baseline="0">
              <a:solidFill>
                <a:srgbClr val="800080"/>
              </a:solidFill>
              <a:latin typeface="Calibri"/>
            </a:rPr>
            <a:t>の合算額から</a:t>
          </a:r>
          <a:endParaRPr lang="en-US" altLang="ja-JP" sz="1400" b="0" i="0" u="none" strike="noStrike" baseline="0">
            <a:solidFill>
              <a:srgbClr val="800080"/>
            </a:solidFill>
            <a:latin typeface="Calibri"/>
          </a:endParaRPr>
        </a:p>
        <a:p>
          <a:pPr rtl="0"/>
          <a:r>
            <a:rPr lang="ja-JP" altLang="en-US" sz="1400" b="0" i="0" u="none" strike="noStrike" baseline="0">
              <a:solidFill>
                <a:srgbClr val="800080"/>
              </a:solidFill>
              <a:latin typeface="+mj-ea"/>
              <a:ea typeface="+mj-ea"/>
            </a:rPr>
            <a:t> </a:t>
          </a:r>
          <a:r>
            <a:rPr lang="en-US" altLang="ja-JP" sz="1400" b="0" i="0" u="none" strike="noStrike" baseline="0">
              <a:solidFill>
                <a:srgbClr val="800080"/>
              </a:solidFill>
              <a:latin typeface="+mj-ea"/>
              <a:ea typeface="+mj-ea"/>
            </a:rPr>
            <a:t>(95)(97)(98)</a:t>
          </a:r>
          <a:r>
            <a:rPr lang="ja-JP" altLang="en-US" sz="1400" b="0" i="0" u="none" strike="noStrike" baseline="0">
              <a:solidFill>
                <a:srgbClr val="800080"/>
              </a:solidFill>
              <a:latin typeface="Calibri"/>
            </a:rPr>
            <a:t>の損失額を差し引いた額（右記参照）」も含めて概算シートの</a:t>
          </a:r>
          <a:endParaRPr lang="en-US" altLang="ja-JP" sz="1400" b="0" i="0" u="none" strike="noStrike" baseline="0">
            <a:solidFill>
              <a:srgbClr val="800080"/>
            </a:solidFill>
            <a:latin typeface="Calibri"/>
          </a:endParaRPr>
        </a:p>
        <a:p>
          <a:pPr rtl="0"/>
          <a:r>
            <a:rPr lang="en-US" altLang="ja-JP" sz="1400" b="0" i="0" u="none" strike="noStrike" baseline="0">
              <a:solidFill>
                <a:srgbClr val="800080"/>
              </a:solidFill>
              <a:latin typeface="Calibri"/>
            </a:rPr>
            <a:t> </a:t>
          </a:r>
          <a:r>
            <a:rPr lang="ja-JP" altLang="en-US" sz="1400" b="0" i="0" u="none" strike="noStrike" baseline="0">
              <a:solidFill>
                <a:srgbClr val="800080"/>
              </a:solidFill>
              <a:latin typeface="Calibri"/>
            </a:rPr>
            <a:t>所得額へ入力</a:t>
          </a:r>
        </a:p>
      </xdr:txBody>
    </xdr:sp>
    <xdr:clientData/>
  </xdr:twoCellAnchor>
  <xdr:twoCellAnchor>
    <xdr:from>
      <xdr:col>0</xdr:col>
      <xdr:colOff>403412</xdr:colOff>
      <xdr:row>50</xdr:row>
      <xdr:rowOff>11206</xdr:rowOff>
    </xdr:from>
    <xdr:to>
      <xdr:col>8</xdr:col>
      <xdr:colOff>235323</xdr:colOff>
      <xdr:row>57</xdr:row>
      <xdr:rowOff>1</xdr:rowOff>
    </xdr:to>
    <xdr:sp macro="" textlink="">
      <xdr:nvSpPr>
        <xdr:cNvPr id="23" name="メモ 22">
          <a:extLst>
            <a:ext uri="{FF2B5EF4-FFF2-40B4-BE49-F238E27FC236}">
              <a16:creationId xmlns:a16="http://schemas.microsoft.com/office/drawing/2014/main" id="{00000000-0008-0000-0300-000017000000}"/>
            </a:ext>
          </a:extLst>
        </xdr:cNvPr>
        <xdr:cNvSpPr/>
      </xdr:nvSpPr>
      <xdr:spPr>
        <a:xfrm>
          <a:off x="403412" y="8415618"/>
          <a:ext cx="5300382" cy="1165412"/>
        </a:xfrm>
        <a:prstGeom prst="foldedCorner">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rtl="0">
            <a:defRPr sz="1000"/>
          </a:pPr>
          <a:r>
            <a:rPr lang="en-US" altLang="ja-JP" sz="1400" b="0" i="0" u="none" strike="noStrike" baseline="0">
              <a:solidFill>
                <a:srgbClr val="800080"/>
              </a:solidFill>
              <a:latin typeface="HGP創英角ｺﾞｼｯｸUB"/>
              <a:ea typeface="HGP創英角ｺﾞｼｯｸUB"/>
            </a:rPr>
            <a:t>【</a:t>
          </a:r>
          <a:r>
            <a:rPr lang="ja-JP" altLang="en-US" sz="1400" b="0" i="0" u="none" strike="noStrike" baseline="0">
              <a:solidFill>
                <a:srgbClr val="800080"/>
              </a:solidFill>
              <a:latin typeface="HGP創英角ｺﾞｼｯｸUB"/>
              <a:ea typeface="HGP創英角ｺﾞｼｯｸUB"/>
            </a:rPr>
            <a:t>給与所得のみの場合</a:t>
          </a:r>
          <a:r>
            <a:rPr lang="en-US" altLang="ja-JP" sz="1400" b="0" i="0" u="none" strike="noStrike" baseline="0">
              <a:solidFill>
                <a:srgbClr val="800080"/>
              </a:solidFill>
              <a:latin typeface="HGP創英角ｺﾞｼｯｸUB"/>
              <a:ea typeface="HGP創英角ｺﾞｼｯｸUB"/>
            </a:rPr>
            <a:t>】</a:t>
          </a:r>
        </a:p>
        <a:p>
          <a:pPr algn="l" rtl="0">
            <a:defRPr sz="1000"/>
          </a:pPr>
          <a:endParaRPr lang="en-US" altLang="ja-JP" sz="1400" b="0" i="0" u="none" strike="noStrike" baseline="0">
            <a:solidFill>
              <a:srgbClr val="800080"/>
            </a:solidFill>
            <a:latin typeface="Calibri"/>
          </a:endParaRPr>
        </a:p>
        <a:p>
          <a:pPr algn="l" rtl="0">
            <a:defRPr sz="1000"/>
          </a:pPr>
          <a:r>
            <a:rPr lang="ja-JP" altLang="en-US" sz="1400" b="0" i="0" u="none" strike="noStrike" baseline="0">
              <a:solidFill>
                <a:srgbClr val="800080"/>
              </a:solidFill>
              <a:latin typeface="Calibri"/>
            </a:rPr>
            <a:t>「給与所得控除後の金額」を概算シートの所得額へ入力</a:t>
          </a:r>
        </a:p>
        <a:p>
          <a:pPr algn="l" rtl="0">
            <a:defRPr sz="1000"/>
          </a:pPr>
          <a:endParaRPr lang="ja-JP" altLang="en-US" sz="1400" b="0" i="0" u="none" strike="noStrike" baseline="0">
            <a:solidFill>
              <a:srgbClr val="800080"/>
            </a:solidFill>
            <a:latin typeface="Calibri"/>
          </a:endParaRPr>
        </a:p>
      </xdr:txBody>
    </xdr:sp>
    <xdr:clientData/>
  </xdr:twoCellAnchor>
  <xdr:twoCellAnchor>
    <xdr:from>
      <xdr:col>11</xdr:col>
      <xdr:colOff>154480</xdr:colOff>
      <xdr:row>33</xdr:row>
      <xdr:rowOff>9604</xdr:rowOff>
    </xdr:from>
    <xdr:to>
      <xdr:col>13</xdr:col>
      <xdr:colOff>179294</xdr:colOff>
      <xdr:row>34</xdr:row>
      <xdr:rowOff>78442</xdr:rowOff>
    </xdr:to>
    <xdr:sp macro="" textlink="">
      <xdr:nvSpPr>
        <xdr:cNvPr id="28" name="角丸四角形 27">
          <a:extLst>
            <a:ext uri="{FF2B5EF4-FFF2-40B4-BE49-F238E27FC236}">
              <a16:creationId xmlns:a16="http://schemas.microsoft.com/office/drawing/2014/main" id="{00000000-0008-0000-0300-00001C000000}"/>
            </a:ext>
          </a:extLst>
        </xdr:cNvPr>
        <xdr:cNvSpPr/>
      </xdr:nvSpPr>
      <xdr:spPr bwMode="auto">
        <a:xfrm>
          <a:off x="7673627" y="5556516"/>
          <a:ext cx="1391932" cy="236926"/>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rgbClr val="FF0000"/>
              </a:solidFill>
            </a:rPr>
            <a:t>（</a:t>
          </a:r>
          <a:r>
            <a:rPr kumimoji="1" lang="en-US" altLang="ja-JP" sz="1800" b="1">
              <a:solidFill>
                <a:srgbClr val="FF0000"/>
              </a:solidFill>
            </a:rPr>
            <a:t>12</a:t>
          </a:r>
          <a:r>
            <a:rPr kumimoji="1" lang="ja-JP" altLang="en-US" sz="1800" b="1">
              <a:solidFill>
                <a:srgbClr val="FF0000"/>
              </a:solidFill>
            </a:rPr>
            <a:t>）</a:t>
          </a:r>
        </a:p>
      </xdr:txBody>
    </xdr:sp>
    <xdr:clientData/>
  </xdr:twoCellAnchor>
  <xdr:twoCellAnchor>
    <xdr:from>
      <xdr:col>19</xdr:col>
      <xdr:colOff>633132</xdr:colOff>
      <xdr:row>24</xdr:row>
      <xdr:rowOff>33967</xdr:rowOff>
    </xdr:from>
    <xdr:to>
      <xdr:col>22</xdr:col>
      <xdr:colOff>145678</xdr:colOff>
      <xdr:row>35</xdr:row>
      <xdr:rowOff>78441</xdr:rowOff>
    </xdr:to>
    <xdr:sp macro="" textlink="">
      <xdr:nvSpPr>
        <xdr:cNvPr id="33" name="角丸四角形 32">
          <a:extLst>
            <a:ext uri="{FF2B5EF4-FFF2-40B4-BE49-F238E27FC236}">
              <a16:creationId xmlns:a16="http://schemas.microsoft.com/office/drawing/2014/main" id="{00000000-0008-0000-0300-000021000000}"/>
            </a:ext>
          </a:extLst>
        </xdr:cNvPr>
        <xdr:cNvSpPr/>
      </xdr:nvSpPr>
      <xdr:spPr>
        <a:xfrm>
          <a:off x="13620750" y="4068085"/>
          <a:ext cx="1563222" cy="1893444"/>
        </a:xfrm>
        <a:prstGeom prst="roundRect">
          <a:avLst>
            <a:gd name="adj" fmla="val 6016"/>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2400" b="1">
              <a:solidFill>
                <a:srgbClr val="FF0000"/>
              </a:solidFill>
            </a:rPr>
            <a:t>(67)</a:t>
          </a:r>
          <a:r>
            <a:rPr kumimoji="1" lang="ja-JP" altLang="en-US" sz="2400" b="1">
              <a:solidFill>
                <a:srgbClr val="FF0000"/>
              </a:solidFill>
            </a:rPr>
            <a:t>～</a:t>
          </a:r>
          <a:r>
            <a:rPr kumimoji="1" lang="en-US" altLang="ja-JP" sz="2400" b="1">
              <a:solidFill>
                <a:srgbClr val="FF0000"/>
              </a:solidFill>
            </a:rPr>
            <a:t>(76)</a:t>
          </a:r>
          <a:endParaRPr kumimoji="1" lang="ja-JP" altLang="en-US" sz="2400" b="1">
            <a:solidFill>
              <a:srgbClr val="FF0000"/>
            </a:solidFill>
          </a:endParaRPr>
        </a:p>
      </xdr:txBody>
    </xdr:sp>
    <xdr:clientData/>
  </xdr:twoCellAnchor>
  <xdr:twoCellAnchor>
    <xdr:from>
      <xdr:col>18</xdr:col>
      <xdr:colOff>280147</xdr:colOff>
      <xdr:row>48</xdr:row>
      <xdr:rowOff>78441</xdr:rowOff>
    </xdr:from>
    <xdr:to>
      <xdr:col>26</xdr:col>
      <xdr:colOff>481853</xdr:colOff>
      <xdr:row>57</xdr:row>
      <xdr:rowOff>78442</xdr:rowOff>
    </xdr:to>
    <xdr:sp macro="" textlink="">
      <xdr:nvSpPr>
        <xdr:cNvPr id="21" name="メモ 20">
          <a:extLst>
            <a:ext uri="{FF2B5EF4-FFF2-40B4-BE49-F238E27FC236}">
              <a16:creationId xmlns:a16="http://schemas.microsoft.com/office/drawing/2014/main" id="{00000000-0008-0000-0300-000015000000}"/>
            </a:ext>
          </a:extLst>
        </xdr:cNvPr>
        <xdr:cNvSpPr/>
      </xdr:nvSpPr>
      <xdr:spPr>
        <a:xfrm>
          <a:off x="12584206" y="8146676"/>
          <a:ext cx="5670176" cy="1512795"/>
        </a:xfrm>
        <a:prstGeom prst="foldedCorner">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rtl="0">
            <a:defRPr sz="1000"/>
          </a:pPr>
          <a:r>
            <a:rPr lang="en-US" altLang="ja-JP" sz="1400" b="0" i="0" u="none" strike="noStrike" baseline="0">
              <a:solidFill>
                <a:srgbClr val="800080"/>
              </a:solidFill>
              <a:latin typeface="HGP創英角ｺﾞｼｯｸUB"/>
              <a:ea typeface="HGP創英角ｺﾞｼｯｸUB"/>
            </a:rPr>
            <a:t>【</a:t>
          </a:r>
          <a:r>
            <a:rPr lang="ja-JP" altLang="en-US" sz="1400" b="0" i="0" u="none" strike="noStrike" baseline="0">
              <a:solidFill>
                <a:srgbClr val="800080"/>
              </a:solidFill>
              <a:latin typeface="HGP創英角ｺﾞｼｯｸUB"/>
              <a:ea typeface="HGP創英角ｺﾞｼｯｸUB"/>
            </a:rPr>
            <a:t>確定申告して分離課税がある場合</a:t>
          </a:r>
          <a:r>
            <a:rPr lang="en-US" altLang="ja-JP" sz="1400" b="0" i="0" u="none" strike="noStrike" baseline="0">
              <a:solidFill>
                <a:srgbClr val="800080"/>
              </a:solidFill>
              <a:latin typeface="HGP創英角ｺﾞｼｯｸUB"/>
              <a:ea typeface="HGP創英角ｺﾞｼｯｸUB"/>
            </a:rPr>
            <a:t>】</a:t>
          </a:r>
        </a:p>
        <a:p>
          <a:pPr algn="l" rtl="0">
            <a:defRPr sz="1000"/>
          </a:pPr>
          <a:endParaRPr lang="en-US" altLang="ja-JP" sz="1400" b="0" i="0" u="none" strike="noStrike" baseline="0">
            <a:solidFill>
              <a:srgbClr val="800080"/>
            </a:solidFill>
            <a:latin typeface="Calibri"/>
          </a:endParaRPr>
        </a:p>
        <a:p>
          <a:pPr rtl="0"/>
          <a:r>
            <a:rPr lang="ja-JP" altLang="en-US" sz="1400" b="0" i="0" u="none" strike="noStrike" baseline="0">
              <a:solidFill>
                <a:srgbClr val="800080"/>
              </a:solidFill>
              <a:latin typeface="ＭＳ Ｐゴシック"/>
              <a:ea typeface="ＭＳ Ｐゴシック"/>
            </a:rPr>
            <a:t>・確定申告書第３表の「</a:t>
          </a:r>
          <a:r>
            <a:rPr lang="en-US" altLang="ja-JP" sz="1400" b="0" i="0" u="none" strike="noStrike" baseline="0">
              <a:solidFill>
                <a:srgbClr val="800080"/>
              </a:solidFill>
              <a:latin typeface="ＭＳ Ｐゴシック"/>
              <a:ea typeface="ＭＳ Ｐゴシック"/>
            </a:rPr>
            <a:t>(67)</a:t>
          </a:r>
          <a:r>
            <a:rPr lang="ja-JP" altLang="en-US" sz="1400" b="0" i="0" u="none" strike="noStrike" baseline="0">
              <a:solidFill>
                <a:srgbClr val="800080"/>
              </a:solidFill>
              <a:latin typeface="ＭＳ Ｐゴシック"/>
              <a:ea typeface="ＭＳ Ｐゴシック"/>
            </a:rPr>
            <a:t>～</a:t>
          </a:r>
          <a:r>
            <a:rPr lang="en-US" altLang="ja-JP" sz="1400" b="0" i="0" u="none" strike="noStrike" baseline="0">
              <a:solidFill>
                <a:srgbClr val="800080"/>
              </a:solidFill>
              <a:latin typeface="ＭＳ Ｐゴシック"/>
              <a:ea typeface="ＭＳ Ｐゴシック"/>
            </a:rPr>
            <a:t>(76)</a:t>
          </a:r>
          <a:r>
            <a:rPr lang="ja-JP" altLang="en-US" sz="1400" b="0" i="0" u="none" strike="noStrike" baseline="0">
              <a:solidFill>
                <a:srgbClr val="800080"/>
              </a:solidFill>
              <a:latin typeface="ＭＳ Ｐゴシック"/>
              <a:ea typeface="ＭＳ Ｐゴシック"/>
            </a:rPr>
            <a:t>、</a:t>
          </a:r>
          <a:r>
            <a:rPr lang="en-US" altLang="ja-JP" sz="1400" b="0" i="0" u="none" strike="noStrike" baseline="0">
              <a:solidFill>
                <a:srgbClr val="800080"/>
              </a:solidFill>
              <a:latin typeface="ＭＳ Ｐゴシック"/>
              <a:ea typeface="ＭＳ Ｐゴシック"/>
            </a:rPr>
            <a:t>(95)(97)(98)</a:t>
          </a:r>
          <a:r>
            <a:rPr lang="ja-JP" altLang="en-US" sz="1400" b="0" i="0" u="none" strike="noStrike" baseline="0">
              <a:solidFill>
                <a:srgbClr val="800080"/>
              </a:solidFill>
              <a:latin typeface="ＭＳ Ｐゴシック"/>
              <a:ea typeface="ＭＳ Ｐゴシック"/>
            </a:rPr>
            <a:t>」は上記参照</a:t>
          </a:r>
          <a:endParaRPr lang="en-US" altLang="ja-JP" sz="1400" b="0" i="0" u="none" strike="noStrike" baseline="0">
            <a:solidFill>
              <a:srgbClr val="800080"/>
            </a:solidFill>
            <a:latin typeface="ＭＳ Ｐゴシック"/>
            <a:ea typeface="ＭＳ Ｐゴシック"/>
          </a:endParaRPr>
        </a:p>
        <a:p>
          <a:pPr rtl="0"/>
          <a:r>
            <a:rPr lang="ja-JP" altLang="en-US" sz="1400" b="0" i="0" u="none" strike="noStrike" baseline="0">
              <a:solidFill>
                <a:srgbClr val="800080"/>
              </a:solidFill>
              <a:latin typeface="ＭＳ Ｐゴシック"/>
              <a:ea typeface="ＭＳ Ｐゴシック"/>
            </a:rPr>
            <a:t>・分離課税もある場合は上記「（</a:t>
          </a:r>
          <a:r>
            <a:rPr lang="en-US" altLang="ja-JP" sz="1400" b="0" i="0" u="none" strike="noStrike" baseline="0">
              <a:solidFill>
                <a:srgbClr val="800080"/>
              </a:solidFill>
              <a:latin typeface="ＭＳ Ｐゴシック"/>
              <a:ea typeface="ＭＳ Ｐゴシック"/>
            </a:rPr>
            <a:t>67</a:t>
          </a:r>
          <a:r>
            <a:rPr lang="ja-JP" altLang="en-US" sz="1400" b="0" i="0" u="none" strike="noStrike" baseline="0">
              <a:solidFill>
                <a:srgbClr val="800080"/>
              </a:solidFill>
              <a:latin typeface="ＭＳ Ｐゴシック"/>
              <a:ea typeface="ＭＳ Ｐゴシック"/>
            </a:rPr>
            <a:t>）～（</a:t>
          </a:r>
          <a:r>
            <a:rPr lang="en-US" altLang="ja-JP" sz="1400" b="0" i="0" u="none" strike="noStrike" baseline="0">
              <a:solidFill>
                <a:srgbClr val="800080"/>
              </a:solidFill>
              <a:latin typeface="ＭＳ Ｐゴシック"/>
              <a:ea typeface="ＭＳ Ｐゴシック"/>
            </a:rPr>
            <a:t>76</a:t>
          </a:r>
          <a:r>
            <a:rPr lang="ja-JP" altLang="en-US" sz="1400" b="0" i="0" u="none" strike="noStrike" baseline="0">
              <a:solidFill>
                <a:srgbClr val="800080"/>
              </a:solidFill>
              <a:latin typeface="ＭＳ Ｐゴシック"/>
              <a:ea typeface="ＭＳ Ｐゴシック"/>
            </a:rPr>
            <a:t>）の合算額から（</a:t>
          </a:r>
          <a:r>
            <a:rPr lang="en-US" altLang="ja-JP" sz="1400" b="0" i="0" u="none" strike="noStrike" baseline="0">
              <a:solidFill>
                <a:srgbClr val="800080"/>
              </a:solidFill>
              <a:latin typeface="ＭＳ Ｐゴシック"/>
              <a:ea typeface="ＭＳ Ｐゴシック"/>
            </a:rPr>
            <a:t>95</a:t>
          </a:r>
          <a:r>
            <a:rPr lang="ja-JP" altLang="en-US" sz="1400" b="0" i="0" u="none" strike="noStrike" baseline="0">
              <a:solidFill>
                <a:srgbClr val="800080"/>
              </a:solidFill>
              <a:latin typeface="ＭＳ Ｐゴシック"/>
              <a:ea typeface="ＭＳ Ｐゴシック"/>
            </a:rPr>
            <a:t>）（</a:t>
          </a:r>
          <a:r>
            <a:rPr lang="en-US" altLang="ja-JP" sz="1400" b="0" i="0" u="none" strike="noStrike" baseline="0">
              <a:solidFill>
                <a:srgbClr val="800080"/>
              </a:solidFill>
              <a:latin typeface="ＭＳ Ｐゴシック"/>
              <a:ea typeface="ＭＳ Ｐゴシック"/>
            </a:rPr>
            <a:t>97</a:t>
          </a:r>
          <a:r>
            <a:rPr lang="ja-JP" altLang="en-US" sz="1400" b="0" i="0" u="none" strike="noStrike" baseline="0">
              <a:solidFill>
                <a:srgbClr val="800080"/>
              </a:solidFill>
              <a:latin typeface="ＭＳ Ｐゴシック"/>
              <a:ea typeface="ＭＳ Ｐゴシック"/>
            </a:rPr>
            <a:t>）（</a:t>
          </a:r>
          <a:r>
            <a:rPr lang="en-US" altLang="ja-JP" sz="1400" b="0" i="0" u="none" strike="noStrike" baseline="0">
              <a:solidFill>
                <a:srgbClr val="800080"/>
              </a:solidFill>
              <a:latin typeface="ＭＳ Ｐゴシック"/>
              <a:ea typeface="ＭＳ Ｐゴシック"/>
            </a:rPr>
            <a:t>98</a:t>
          </a:r>
          <a:r>
            <a:rPr lang="ja-JP" altLang="en-US" sz="1400" b="0" i="0" u="none" strike="noStrike" baseline="0">
              <a:solidFill>
                <a:srgbClr val="800080"/>
              </a:solidFill>
              <a:latin typeface="ＭＳ Ｐゴシック"/>
              <a:ea typeface="ＭＳ Ｐゴシック"/>
            </a:rPr>
            <a:t>）の</a:t>
          </a:r>
          <a:endParaRPr lang="en-US" altLang="ja-JP" sz="1400" b="0" i="0" u="none" strike="noStrike" baseline="0">
            <a:solidFill>
              <a:srgbClr val="800080"/>
            </a:solidFill>
            <a:latin typeface="ＭＳ Ｐゴシック"/>
            <a:ea typeface="ＭＳ Ｐゴシック"/>
          </a:endParaRPr>
        </a:p>
        <a:p>
          <a:pPr rtl="0"/>
          <a:r>
            <a:rPr lang="en-US" altLang="ja-JP" sz="1400" b="0" i="0" u="none" strike="noStrike" baseline="0">
              <a:solidFill>
                <a:srgbClr val="800080"/>
              </a:solidFill>
              <a:latin typeface="ＭＳ Ｐゴシック"/>
              <a:ea typeface="ＭＳ Ｐゴシック"/>
            </a:rPr>
            <a:t> </a:t>
          </a:r>
          <a:r>
            <a:rPr lang="ja-JP" altLang="en-US" sz="1400" b="0" i="0" u="none" strike="noStrike" baseline="0">
              <a:solidFill>
                <a:srgbClr val="800080"/>
              </a:solidFill>
              <a:latin typeface="ＭＳ Ｐゴシック"/>
              <a:ea typeface="ＭＳ Ｐゴシック"/>
            </a:rPr>
            <a:t>損失額を差し引いた額」も含めて概算シートの所得額へ入力</a:t>
          </a:r>
          <a:endParaRPr lang="ja-JP" altLang="en-US" sz="1400" b="0" i="0" u="none" strike="noStrike" baseline="0">
            <a:solidFill>
              <a:srgbClr val="800080"/>
            </a:solidFill>
            <a:latin typeface="Calibri"/>
          </a:endParaRPr>
        </a:p>
      </xdr:txBody>
    </xdr:sp>
    <xdr:clientData/>
  </xdr:twoCellAnchor>
  <xdr:twoCellAnchor>
    <xdr:from>
      <xdr:col>24</xdr:col>
      <xdr:colOff>67235</xdr:colOff>
      <xdr:row>21</xdr:row>
      <xdr:rowOff>134471</xdr:rowOff>
    </xdr:from>
    <xdr:to>
      <xdr:col>26</xdr:col>
      <xdr:colOff>268942</xdr:colOff>
      <xdr:row>23</xdr:row>
      <xdr:rowOff>22412</xdr:rowOff>
    </xdr:to>
    <xdr:sp macro="" textlink="">
      <xdr:nvSpPr>
        <xdr:cNvPr id="9" name="角丸四角形 27">
          <a:extLst>
            <a:ext uri="{FF2B5EF4-FFF2-40B4-BE49-F238E27FC236}">
              <a16:creationId xmlns:a16="http://schemas.microsoft.com/office/drawing/2014/main" id="{C15886C6-42D6-47A2-A439-9DB3C6F310B3}"/>
            </a:ext>
          </a:extLst>
        </xdr:cNvPr>
        <xdr:cNvSpPr/>
      </xdr:nvSpPr>
      <xdr:spPr bwMode="auto">
        <a:xfrm>
          <a:off x="16472647" y="3664324"/>
          <a:ext cx="1568824" cy="224117"/>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rgbClr val="FF0000"/>
              </a:solidFill>
            </a:rPr>
            <a:t>（</a:t>
          </a:r>
          <a:r>
            <a:rPr kumimoji="1" lang="en-US" altLang="ja-JP" sz="1800" b="1">
              <a:solidFill>
                <a:srgbClr val="FF0000"/>
              </a:solidFill>
            </a:rPr>
            <a:t>95</a:t>
          </a:r>
          <a:r>
            <a:rPr kumimoji="1" lang="ja-JP" altLang="en-US" sz="1800" b="1">
              <a:solidFill>
                <a:srgbClr val="FF0000"/>
              </a:solidFill>
            </a:rPr>
            <a:t>）</a:t>
          </a:r>
        </a:p>
      </xdr:txBody>
    </xdr:sp>
    <xdr:clientData/>
  </xdr:twoCellAnchor>
  <xdr:twoCellAnchor>
    <xdr:from>
      <xdr:col>24</xdr:col>
      <xdr:colOff>67235</xdr:colOff>
      <xdr:row>24</xdr:row>
      <xdr:rowOff>33618</xdr:rowOff>
    </xdr:from>
    <xdr:to>
      <xdr:col>26</xdr:col>
      <xdr:colOff>268942</xdr:colOff>
      <xdr:row>26</xdr:row>
      <xdr:rowOff>56030</xdr:rowOff>
    </xdr:to>
    <xdr:sp macro="" textlink="">
      <xdr:nvSpPr>
        <xdr:cNvPr id="11" name="角丸四角形 27">
          <a:extLst>
            <a:ext uri="{FF2B5EF4-FFF2-40B4-BE49-F238E27FC236}">
              <a16:creationId xmlns:a16="http://schemas.microsoft.com/office/drawing/2014/main" id="{5BE7532C-5F07-4178-9857-F116313ADCE4}"/>
            </a:ext>
          </a:extLst>
        </xdr:cNvPr>
        <xdr:cNvSpPr/>
      </xdr:nvSpPr>
      <xdr:spPr bwMode="auto">
        <a:xfrm>
          <a:off x="16472647" y="4067736"/>
          <a:ext cx="1568824" cy="358588"/>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rgbClr val="FF0000"/>
              </a:solidFill>
            </a:rPr>
            <a:t>（</a:t>
          </a:r>
          <a:r>
            <a:rPr kumimoji="1" lang="en-US" altLang="ja-JP" sz="1800" b="1">
              <a:solidFill>
                <a:srgbClr val="FF0000"/>
              </a:solidFill>
            </a:rPr>
            <a:t>97</a:t>
          </a:r>
          <a:r>
            <a:rPr kumimoji="1" lang="ja-JP" altLang="en-US" sz="1800" b="1">
              <a:solidFill>
                <a:srgbClr val="FF0000"/>
              </a:solidFill>
            </a:rPr>
            <a:t>）</a:t>
          </a:r>
          <a:r>
            <a:rPr kumimoji="1" lang="ja-JP" altLang="ja-JP" sz="1800" b="1">
              <a:solidFill>
                <a:srgbClr val="FF0000"/>
              </a:solidFill>
              <a:effectLst/>
              <a:latin typeface="+mn-lt"/>
              <a:ea typeface="+mn-ea"/>
              <a:cs typeface="+mn-cs"/>
            </a:rPr>
            <a:t>（</a:t>
          </a:r>
          <a:r>
            <a:rPr kumimoji="1" lang="en-US" altLang="ja-JP" sz="1800" b="1">
              <a:solidFill>
                <a:srgbClr val="FF0000"/>
              </a:solidFill>
              <a:effectLst/>
              <a:latin typeface="+mn-lt"/>
              <a:ea typeface="+mn-ea"/>
              <a:cs typeface="+mn-cs"/>
            </a:rPr>
            <a:t>98</a:t>
          </a:r>
          <a:r>
            <a:rPr kumimoji="1" lang="ja-JP" altLang="ja-JP" sz="1800" b="1">
              <a:solidFill>
                <a:srgbClr val="FF0000"/>
              </a:solidFill>
              <a:effectLst/>
              <a:latin typeface="+mn-lt"/>
              <a:ea typeface="+mn-ea"/>
              <a:cs typeface="+mn-cs"/>
            </a:rPr>
            <a:t>）</a:t>
          </a:r>
          <a:endParaRPr kumimoji="1" lang="ja-JP" altLang="en-US" sz="1800" b="1">
            <a:solidFill>
              <a:srgbClr val="FF0000"/>
            </a:solidFill>
            <a:latin typeface="+mj-ea"/>
            <a:ea typeface="+mj-ea"/>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920A5-284A-4637-AE19-2AA975C2F473}">
  <sheetPr>
    <tabColor rgb="FFFFFF00"/>
  </sheetPr>
  <dimension ref="B1:AD69"/>
  <sheetViews>
    <sheetView tabSelected="1" view="pageBreakPreview" zoomScale="85" zoomScaleNormal="70" zoomScaleSheetLayoutView="85" workbookViewId="0">
      <selection activeCell="AB22" sqref="AB22"/>
    </sheetView>
  </sheetViews>
  <sheetFormatPr defaultRowHeight="13.5" x14ac:dyDescent="0.15"/>
  <cols>
    <col min="1" max="1" width="2.25" style="1" customWidth="1"/>
    <col min="2" max="2" width="3.375" style="1" customWidth="1"/>
    <col min="3" max="3" width="13" style="1" customWidth="1"/>
    <col min="4" max="4" width="13.375" style="1" customWidth="1"/>
    <col min="5" max="5" width="9.125" style="1" customWidth="1"/>
    <col min="6" max="6" width="17.5" style="1" customWidth="1"/>
    <col min="7" max="7" width="4.25" style="1" customWidth="1"/>
    <col min="8" max="8" width="10.75" style="1" customWidth="1"/>
    <col min="9" max="9" width="5.875" style="1" customWidth="1"/>
    <col min="10" max="10" width="20" style="1" customWidth="1"/>
    <col min="11" max="11" width="3.5" style="1" customWidth="1"/>
    <col min="12" max="12" width="6.875" style="1" customWidth="1"/>
    <col min="13" max="13" width="9" style="1"/>
    <col min="14" max="14" width="6.75" style="1" customWidth="1"/>
    <col min="15" max="15" width="2.875" style="1" customWidth="1"/>
    <col min="16" max="16" width="4.125" style="1" customWidth="1"/>
    <col min="17" max="20" width="9" style="1"/>
    <col min="21" max="21" width="13.375" style="1" customWidth="1"/>
    <col min="22" max="23" width="9" style="1"/>
    <col min="24" max="24" width="13.625" style="1" customWidth="1"/>
    <col min="25" max="25" width="6.75" style="1" customWidth="1"/>
    <col min="26" max="26" width="3" style="1" customWidth="1"/>
    <col min="27" max="27" width="9" style="1"/>
    <col min="28" max="28" width="12.5" style="1" customWidth="1"/>
    <col min="29" max="29" width="13.5" style="1" customWidth="1"/>
    <col min="30" max="30" width="13.375" style="1" customWidth="1"/>
    <col min="31" max="31" width="9" style="1"/>
    <col min="32" max="32" width="10.625" style="1" customWidth="1"/>
    <col min="33" max="34" width="9" style="1"/>
    <col min="35" max="35" width="2.625" style="1" customWidth="1"/>
    <col min="36" max="16384" width="9" style="1"/>
  </cols>
  <sheetData>
    <row r="1" spans="2:30" ht="31.5" customHeight="1" x14ac:dyDescent="0.25">
      <c r="I1" s="53" t="s">
        <v>46</v>
      </c>
      <c r="J1" s="2"/>
      <c r="K1" s="2"/>
      <c r="L1" s="2"/>
      <c r="M1" s="2"/>
      <c r="N1" s="2"/>
      <c r="O1" s="2"/>
      <c r="P1" s="2"/>
      <c r="X1" s="35" t="s">
        <v>24</v>
      </c>
      <c r="AA1" s="107"/>
    </row>
    <row r="2" spans="2:30" ht="11.25" customHeight="1" x14ac:dyDescent="0.25">
      <c r="I2" s="2"/>
      <c r="J2" s="2"/>
      <c r="K2" s="2"/>
      <c r="L2" s="2"/>
      <c r="M2" s="2"/>
      <c r="N2" s="2"/>
      <c r="O2" s="2"/>
      <c r="P2" s="2"/>
      <c r="X2" s="35"/>
    </row>
    <row r="3" spans="2:30" ht="18" customHeight="1" x14ac:dyDescent="0.25">
      <c r="C3" s="64" t="s">
        <v>62</v>
      </c>
      <c r="D3" s="65"/>
      <c r="E3" s="65"/>
      <c r="F3" s="65"/>
      <c r="G3" s="65"/>
      <c r="H3" s="65"/>
      <c r="I3" s="66"/>
      <c r="J3" s="66"/>
      <c r="K3" s="2"/>
      <c r="L3" s="2"/>
      <c r="M3" s="2"/>
      <c r="N3" s="2"/>
      <c r="O3" s="2"/>
      <c r="P3" s="2"/>
      <c r="X3" s="35"/>
    </row>
    <row r="4" spans="2:30" ht="18" customHeight="1" x14ac:dyDescent="0.15">
      <c r="C4" s="67" t="s">
        <v>67</v>
      </c>
      <c r="D4" s="40"/>
      <c r="E4" s="40"/>
      <c r="F4" s="40"/>
      <c r="G4" s="40"/>
      <c r="H4" s="40"/>
      <c r="I4" s="40"/>
      <c r="J4" s="40"/>
      <c r="K4" s="98"/>
    </row>
    <row r="5" spans="2:30" ht="10.5" customHeight="1" x14ac:dyDescent="0.15">
      <c r="C5" s="33"/>
    </row>
    <row r="6" spans="2:30" ht="30" customHeight="1" x14ac:dyDescent="0.15">
      <c r="C6" s="109" t="s">
        <v>36</v>
      </c>
      <c r="D6" s="110"/>
      <c r="E6" s="81" t="s">
        <v>0</v>
      </c>
      <c r="F6" s="93" t="s">
        <v>66</v>
      </c>
      <c r="G6" s="111" t="s">
        <v>68</v>
      </c>
      <c r="H6" s="112"/>
      <c r="I6" s="112"/>
      <c r="J6" s="109" t="s">
        <v>41</v>
      </c>
      <c r="K6" s="113"/>
      <c r="Z6" s="100" t="s">
        <v>73</v>
      </c>
      <c r="AA6" s="107" t="s">
        <v>84</v>
      </c>
    </row>
    <row r="7" spans="2:30" ht="83.25" customHeight="1" thickBot="1" x14ac:dyDescent="0.2">
      <c r="C7" s="114" t="s">
        <v>85</v>
      </c>
      <c r="D7" s="115"/>
      <c r="E7" s="116"/>
      <c r="F7" s="92" t="s">
        <v>70</v>
      </c>
      <c r="G7" s="117" t="s">
        <v>61</v>
      </c>
      <c r="H7" s="118"/>
      <c r="I7" s="118"/>
      <c r="J7" s="118"/>
      <c r="K7" s="119"/>
      <c r="L7" s="58"/>
    </row>
    <row r="8" spans="2:30" ht="18.75" customHeight="1" x14ac:dyDescent="0.15">
      <c r="C8" s="14" t="s">
        <v>25</v>
      </c>
      <c r="D8" s="10"/>
      <c r="E8" s="42"/>
      <c r="F8" s="94"/>
      <c r="G8" s="132"/>
      <c r="H8" s="132"/>
      <c r="I8" s="48" t="s">
        <v>35</v>
      </c>
      <c r="J8" s="69">
        <f>IF(G8&gt;430000,G8-430000,0)</f>
        <v>0</v>
      </c>
      <c r="K8" s="52" t="s">
        <v>35</v>
      </c>
      <c r="Z8" s="126"/>
      <c r="AA8" s="127"/>
      <c r="AB8" s="1" t="s">
        <v>77</v>
      </c>
      <c r="AC8" s="1" t="s">
        <v>78</v>
      </c>
      <c r="AD8" s="1" t="s">
        <v>79</v>
      </c>
    </row>
    <row r="9" spans="2:30" ht="18.75" customHeight="1" x14ac:dyDescent="0.15">
      <c r="C9" s="14" t="s">
        <v>26</v>
      </c>
      <c r="D9" s="10"/>
      <c r="E9" s="43"/>
      <c r="F9" s="43"/>
      <c r="G9" s="128"/>
      <c r="H9" s="128"/>
      <c r="I9" s="49" t="s">
        <v>35</v>
      </c>
      <c r="J9" s="69">
        <f>IF(G9&gt;430000,G9-430000,0)</f>
        <v>0</v>
      </c>
      <c r="K9" s="52" t="s">
        <v>35</v>
      </c>
      <c r="Z9" s="129" t="s">
        <v>74</v>
      </c>
      <c r="AA9" s="130"/>
      <c r="AB9" s="101">
        <f>E13</f>
        <v>0</v>
      </c>
      <c r="AC9" s="100">
        <f>F13+F20</f>
        <v>0</v>
      </c>
      <c r="AD9" s="104">
        <f>IF((430000+100000*(AC9-1))&lt;430000,0,(430000+100000*(AC9-1)))</f>
        <v>0</v>
      </c>
    </row>
    <row r="10" spans="2:30" ht="18.75" customHeight="1" x14ac:dyDescent="0.15">
      <c r="C10" s="14" t="s">
        <v>27</v>
      </c>
      <c r="D10" s="11"/>
      <c r="E10" s="43"/>
      <c r="F10" s="43"/>
      <c r="G10" s="128"/>
      <c r="H10" s="128"/>
      <c r="I10" s="49" t="s">
        <v>35</v>
      </c>
      <c r="J10" s="69">
        <f>IF(G10&gt;430000,G10-430000,0)</f>
        <v>0</v>
      </c>
      <c r="K10" s="52" t="s">
        <v>35</v>
      </c>
      <c r="Z10" s="129" t="s">
        <v>75</v>
      </c>
      <c r="AA10" s="130"/>
      <c r="AB10" s="101">
        <f>E13</f>
        <v>0</v>
      </c>
      <c r="AC10" s="100">
        <f>F13+F20</f>
        <v>0</v>
      </c>
      <c r="AD10" s="104">
        <f>IF((430000+(310000*AB10)+100000*(AC10-1))&lt;430000,0,(430000+(310000*AB10)+100000*(AC10-1)))</f>
        <v>0</v>
      </c>
    </row>
    <row r="11" spans="2:30" ht="18.75" customHeight="1" x14ac:dyDescent="0.15">
      <c r="C11" s="14" t="s">
        <v>28</v>
      </c>
      <c r="D11" s="10"/>
      <c r="E11" s="43"/>
      <c r="F11" s="95"/>
      <c r="G11" s="131"/>
      <c r="H11" s="131"/>
      <c r="I11" s="50" t="s">
        <v>35</v>
      </c>
      <c r="J11" s="69">
        <f>IF(G11&gt;430000,G11-430000,0)</f>
        <v>0</v>
      </c>
      <c r="K11" s="52" t="s">
        <v>35</v>
      </c>
      <c r="Z11" s="129" t="s">
        <v>76</v>
      </c>
      <c r="AA11" s="130"/>
      <c r="AB11" s="101">
        <f>E13</f>
        <v>0</v>
      </c>
      <c r="AC11" s="100">
        <f>F13+F20</f>
        <v>0</v>
      </c>
      <c r="AD11" s="104">
        <f>IF((430000+(570000*AB11)+100000*(AC11-1))&lt;430000,0,(430000+(570000*AB11)+100000*(AC11-1)))</f>
        <v>0</v>
      </c>
    </row>
    <row r="12" spans="2:30" ht="18.75" customHeight="1" thickBot="1" x14ac:dyDescent="0.2">
      <c r="C12" s="14" t="s">
        <v>29</v>
      </c>
      <c r="D12" s="10"/>
      <c r="E12" s="44"/>
      <c r="F12" s="44"/>
      <c r="G12" s="133"/>
      <c r="H12" s="133"/>
      <c r="I12" s="51" t="s">
        <v>35</v>
      </c>
      <c r="J12" s="69">
        <f>IF(G12&gt;430000,G12-430000,0)</f>
        <v>0</v>
      </c>
      <c r="K12" s="52" t="s">
        <v>35</v>
      </c>
      <c r="Z12" s="134"/>
      <c r="AA12" s="135"/>
    </row>
    <row r="13" spans="2:30" ht="18" customHeight="1" thickBot="1" x14ac:dyDescent="0.2">
      <c r="B13" s="30"/>
      <c r="C13" s="31" t="s">
        <v>4</v>
      </c>
      <c r="D13" s="32"/>
      <c r="E13" s="4">
        <f>COUNTA(E8:E12)</f>
        <v>0</v>
      </c>
      <c r="F13" s="4">
        <f>COUNTA(F8:F12)</f>
        <v>0</v>
      </c>
      <c r="G13" s="136"/>
      <c r="H13" s="136"/>
      <c r="I13" s="102"/>
      <c r="J13" s="108">
        <f>SUM(J8:J12)</f>
        <v>0</v>
      </c>
      <c r="K13" s="103"/>
      <c r="Z13" s="137" t="s">
        <v>81</v>
      </c>
      <c r="AA13" s="138"/>
      <c r="AB13" s="106">
        <f>G8+G9+G10+G11+G12+G19</f>
        <v>0</v>
      </c>
      <c r="AC13" s="1" t="s">
        <v>83</v>
      </c>
    </row>
    <row r="14" spans="2:30" ht="18" customHeight="1" thickBot="1" x14ac:dyDescent="0.2">
      <c r="B14" s="30"/>
      <c r="C14" s="31"/>
      <c r="D14" s="32"/>
      <c r="E14" s="62"/>
      <c r="F14" s="62"/>
      <c r="G14" s="62"/>
      <c r="H14" s="62"/>
      <c r="I14" s="83"/>
      <c r="J14" s="62"/>
      <c r="K14" s="83"/>
      <c r="Z14" s="139" t="s">
        <v>80</v>
      </c>
      <c r="AA14" s="140"/>
      <c r="AB14" s="105">
        <f>IF(AB13&lt;=AD9,7,IF(AB13&lt;=AD10,5,IF(AB13&lt;=AD11,2,IF(AB13&gt;AD11,0))))</f>
        <v>7</v>
      </c>
      <c r="AC14" s="1" t="s">
        <v>82</v>
      </c>
    </row>
    <row r="15" spans="2:30" ht="18" customHeight="1" x14ac:dyDescent="0.15">
      <c r="B15" s="30"/>
      <c r="C15" s="85" t="s">
        <v>71</v>
      </c>
      <c r="D15" s="86"/>
      <c r="E15" s="87"/>
      <c r="F15" s="87"/>
      <c r="G15" s="87"/>
      <c r="H15" s="87"/>
      <c r="I15" s="88"/>
      <c r="J15" s="87"/>
      <c r="K15" s="88"/>
      <c r="L15" s="99"/>
    </row>
    <row r="16" spans="2:30" ht="18" customHeight="1" x14ac:dyDescent="0.15">
      <c r="B16" s="30"/>
      <c r="C16" s="85" t="s">
        <v>72</v>
      </c>
      <c r="D16" s="86"/>
      <c r="E16" s="87"/>
      <c r="F16" s="87"/>
      <c r="G16" s="87"/>
      <c r="H16" s="87"/>
      <c r="I16" s="88"/>
      <c r="J16" s="87"/>
      <c r="K16" s="88"/>
      <c r="L16" s="99"/>
    </row>
    <row r="17" spans="2:14" ht="10.5" customHeight="1" thickBot="1" x14ac:dyDescent="0.2">
      <c r="B17" s="30"/>
      <c r="C17" s="84"/>
      <c r="D17" s="32"/>
      <c r="E17" s="62"/>
      <c r="F17" s="62"/>
      <c r="G17" s="62"/>
      <c r="H17" s="62"/>
      <c r="I17" s="83"/>
      <c r="J17" s="62"/>
      <c r="K17" s="83"/>
    </row>
    <row r="18" spans="2:14" ht="30" customHeight="1" x14ac:dyDescent="0.15">
      <c r="B18" s="30"/>
      <c r="C18" s="120" t="s">
        <v>63</v>
      </c>
      <c r="D18" s="121"/>
      <c r="E18" s="122"/>
      <c r="F18" s="96" t="s">
        <v>66</v>
      </c>
      <c r="G18" s="123" t="s">
        <v>69</v>
      </c>
      <c r="H18" s="124"/>
      <c r="I18" s="125"/>
      <c r="J18" s="90"/>
      <c r="K18" s="83"/>
    </row>
    <row r="19" spans="2:14" ht="18.75" customHeight="1" thickBot="1" x14ac:dyDescent="0.2">
      <c r="B19" s="30"/>
      <c r="C19" s="144" t="s">
        <v>64</v>
      </c>
      <c r="D19" s="145"/>
      <c r="E19" s="146"/>
      <c r="F19" s="97"/>
      <c r="G19" s="147"/>
      <c r="H19" s="148"/>
      <c r="I19" s="89" t="s">
        <v>35</v>
      </c>
      <c r="J19" s="91" t="s">
        <v>65</v>
      </c>
      <c r="K19" s="83"/>
    </row>
    <row r="20" spans="2:14" ht="18" customHeight="1" x14ac:dyDescent="0.15">
      <c r="B20" s="30"/>
      <c r="C20" s="31"/>
      <c r="D20" s="32"/>
      <c r="E20" s="4"/>
      <c r="F20" s="4">
        <f>COUNTA(F19)</f>
        <v>0</v>
      </c>
      <c r="G20" s="62"/>
      <c r="H20" s="62"/>
      <c r="I20" s="83"/>
      <c r="J20" s="62"/>
      <c r="K20" s="83"/>
    </row>
    <row r="21" spans="2:14" ht="12" customHeight="1" x14ac:dyDescent="0.15">
      <c r="I21" s="63"/>
    </row>
    <row r="22" spans="2:14" s="4" customFormat="1" ht="18.75" customHeight="1" x14ac:dyDescent="0.15">
      <c r="B22" s="12" t="s">
        <v>1</v>
      </c>
      <c r="D22" s="6"/>
      <c r="E22" s="5"/>
      <c r="F22" s="5"/>
      <c r="G22" s="6"/>
    </row>
    <row r="23" spans="2:14" s="4" customFormat="1" ht="19.5" customHeight="1" x14ac:dyDescent="0.15">
      <c r="B23" s="3" t="s">
        <v>2</v>
      </c>
      <c r="D23" s="68">
        <f>$J$13</f>
        <v>0</v>
      </c>
      <c r="E23" s="7" t="s">
        <v>5</v>
      </c>
      <c r="F23" s="7"/>
      <c r="G23" s="57">
        <v>6.9</v>
      </c>
      <c r="H23" s="4" t="s">
        <v>6</v>
      </c>
      <c r="I23" s="7" t="s">
        <v>7</v>
      </c>
      <c r="J23" s="47">
        <f>+ROUNDDOWN(D23*G23,-2)/100</f>
        <v>0</v>
      </c>
      <c r="K23" s="13"/>
      <c r="L23" s="4" t="s">
        <v>13</v>
      </c>
    </row>
    <row r="24" spans="2:14" s="4" customFormat="1" ht="12" customHeight="1" x14ac:dyDescent="0.15">
      <c r="E24" s="7"/>
      <c r="F24" s="7"/>
    </row>
    <row r="25" spans="2:14" s="4" customFormat="1" ht="21.75" customHeight="1" x14ac:dyDescent="0.15">
      <c r="B25" s="3" t="s">
        <v>3</v>
      </c>
      <c r="D25" s="46">
        <v>20000</v>
      </c>
      <c r="E25" s="7" t="s">
        <v>5</v>
      </c>
      <c r="F25" s="7"/>
      <c r="G25" s="4">
        <f>COUNTA(E8:E12)</f>
        <v>0</v>
      </c>
      <c r="H25" s="4" t="s">
        <v>9</v>
      </c>
      <c r="I25" s="7" t="s">
        <v>7</v>
      </c>
      <c r="J25" s="46">
        <f>IF(AB14=7,D25*G25*0.3,IF(AB14=5,D25*G25*0.5,IF(AB14=2,D25*G25*0.8,IF(AB14=0,D25*G25))))</f>
        <v>0</v>
      </c>
      <c r="K25" s="13"/>
      <c r="L25" s="59" t="s">
        <v>14</v>
      </c>
    </row>
    <row r="26" spans="2:14" s="4" customFormat="1" ht="12" customHeight="1" x14ac:dyDescent="0.15">
      <c r="D26" s="13"/>
      <c r="E26" s="7"/>
      <c r="F26" s="7"/>
      <c r="J26" s="13"/>
    </row>
    <row r="27" spans="2:14" s="4" customFormat="1" ht="18" customHeight="1" x14ac:dyDescent="0.15">
      <c r="B27" s="3" t="s">
        <v>8</v>
      </c>
      <c r="D27" s="46">
        <v>22000</v>
      </c>
      <c r="E27" s="7" t="s">
        <v>5</v>
      </c>
      <c r="F27" s="7"/>
      <c r="G27" s="4">
        <v>1</v>
      </c>
      <c r="H27" s="4" t="s">
        <v>10</v>
      </c>
      <c r="I27" s="7" t="s">
        <v>7</v>
      </c>
      <c r="J27" s="46">
        <f>IF(AB14=7,D27*G27*0.3,IF(AB14=5,D27*G27*0.5,IF(AB14=2,D27*G27*0.8,IF(AB1=0,D27*G27))))</f>
        <v>6600</v>
      </c>
      <c r="K27" s="13"/>
      <c r="L27" s="61" t="s">
        <v>15</v>
      </c>
    </row>
    <row r="28" spans="2:14" s="4" customFormat="1" x14ac:dyDescent="0.15"/>
    <row r="29" spans="2:14" s="4" customFormat="1" ht="21" customHeight="1" x14ac:dyDescent="0.15">
      <c r="E29" s="149" t="s">
        <v>16</v>
      </c>
      <c r="F29" s="149"/>
      <c r="G29" s="149"/>
      <c r="H29" s="149"/>
      <c r="I29" s="7" t="s">
        <v>7</v>
      </c>
      <c r="J29" s="46">
        <f>SUM(J23,J25,J27)</f>
        <v>6600</v>
      </c>
      <c r="K29" s="45" t="s">
        <v>52</v>
      </c>
    </row>
    <row r="30" spans="2:14" s="4" customFormat="1" ht="6.75" customHeight="1" thickBot="1" x14ac:dyDescent="0.2">
      <c r="I30" s="7"/>
    </row>
    <row r="31" spans="2:14" s="4" customFormat="1" ht="23.25" customHeight="1" thickTop="1" thickBot="1" x14ac:dyDescent="0.2">
      <c r="I31" s="7" t="s">
        <v>11</v>
      </c>
      <c r="J31" s="41">
        <f>ROUNDDOWN(IF(J29&gt;=670000,670000,ROUNDDOWN(J29,-2)),-2)</f>
        <v>6600</v>
      </c>
      <c r="K31" s="38" t="s">
        <v>32</v>
      </c>
      <c r="L31" s="34"/>
      <c r="N31" s="36"/>
    </row>
    <row r="32" spans="2:14" s="4" customFormat="1" ht="5.25" customHeight="1" thickTop="1" x14ac:dyDescent="0.15">
      <c r="B32" s="8"/>
      <c r="C32" s="8"/>
      <c r="D32" s="8"/>
      <c r="E32" s="8"/>
      <c r="F32" s="8"/>
      <c r="G32" s="8"/>
      <c r="H32" s="141"/>
      <c r="I32" s="141"/>
      <c r="J32" s="141"/>
      <c r="K32" s="9"/>
      <c r="L32" s="8"/>
    </row>
    <row r="33" spans="2:14" s="4" customFormat="1" ht="9.75" customHeight="1" x14ac:dyDescent="0.15"/>
    <row r="34" spans="2:14" s="4" customFormat="1" ht="29.25" customHeight="1" x14ac:dyDescent="0.15">
      <c r="B34" s="12" t="s">
        <v>21</v>
      </c>
      <c r="D34" s="6"/>
      <c r="E34" s="5"/>
      <c r="F34" s="5"/>
    </row>
    <row r="35" spans="2:14" s="4" customFormat="1" ht="19.5" customHeight="1" x14ac:dyDescent="0.15">
      <c r="B35" s="3" t="s">
        <v>2</v>
      </c>
      <c r="D35" s="68">
        <f>$J$13</f>
        <v>0</v>
      </c>
      <c r="E35" s="7" t="s">
        <v>5</v>
      </c>
      <c r="F35" s="7"/>
      <c r="G35" s="57">
        <v>2.4300000000000002</v>
      </c>
      <c r="H35" s="4" t="s">
        <v>6</v>
      </c>
      <c r="I35" s="7" t="s">
        <v>7</v>
      </c>
      <c r="J35" s="47">
        <f>+ROUNDDOWN(D35*G35,-2)/100</f>
        <v>0</v>
      </c>
      <c r="K35" s="13"/>
      <c r="L35" s="7" t="s">
        <v>17</v>
      </c>
    </row>
    <row r="36" spans="2:14" s="4" customFormat="1" ht="12" customHeight="1" x14ac:dyDescent="0.15">
      <c r="E36" s="7"/>
      <c r="F36" s="7"/>
      <c r="L36" s="7"/>
    </row>
    <row r="37" spans="2:14" s="4" customFormat="1" ht="22.5" customHeight="1" x14ac:dyDescent="0.15">
      <c r="B37" s="3" t="s">
        <v>3</v>
      </c>
      <c r="D37" s="46">
        <v>10700</v>
      </c>
      <c r="E37" s="7" t="s">
        <v>5</v>
      </c>
      <c r="F37" s="7"/>
      <c r="G37" s="4">
        <f>+G25</f>
        <v>0</v>
      </c>
      <c r="H37" s="4" t="s">
        <v>9</v>
      </c>
      <c r="I37" s="7" t="s">
        <v>7</v>
      </c>
      <c r="J37" s="46">
        <f>IF(AB14=7,D37*G37*0.3,IF(AB14=5,D37*G37*0.5,IF(AB14=2,D37*G37*0.8,IF(AB14=0,D37*G37))))</f>
        <v>0</v>
      </c>
      <c r="K37" s="13"/>
      <c r="L37" s="60" t="s">
        <v>18</v>
      </c>
    </row>
    <row r="38" spans="2:14" s="4" customFormat="1" ht="12" customHeight="1" x14ac:dyDescent="0.15">
      <c r="D38" s="13"/>
      <c r="J38" s="13"/>
    </row>
    <row r="39" spans="2:14" s="4" customFormat="1" ht="22.5" customHeight="1" x14ac:dyDescent="0.15">
      <c r="H39" s="27" t="s">
        <v>22</v>
      </c>
      <c r="I39" s="7" t="s">
        <v>7</v>
      </c>
      <c r="J39" s="46">
        <f>+J35+J37</f>
        <v>0</v>
      </c>
      <c r="K39" s="45" t="s">
        <v>45</v>
      </c>
    </row>
    <row r="40" spans="2:14" s="4" customFormat="1" ht="8.25" customHeight="1" thickBot="1" x14ac:dyDescent="0.2">
      <c r="G40" s="7"/>
      <c r="I40" s="7"/>
    </row>
    <row r="41" spans="2:14" s="4" customFormat="1" ht="23.25" customHeight="1" thickTop="1" thickBot="1" x14ac:dyDescent="0.2">
      <c r="I41" s="7" t="s">
        <v>11</v>
      </c>
      <c r="J41" s="41">
        <f>ROUNDDOWN(IF(J39&gt;=260000,260000,ROUNDDOWN(J39,-2)),-2)</f>
        <v>0</v>
      </c>
      <c r="K41" s="38" t="s">
        <v>34</v>
      </c>
      <c r="L41" s="34"/>
      <c r="N41" s="36"/>
    </row>
    <row r="42" spans="2:14" s="4" customFormat="1" ht="6.75" customHeight="1" thickTop="1" x14ac:dyDescent="0.15">
      <c r="B42" s="8"/>
      <c r="C42" s="8"/>
      <c r="D42" s="8"/>
      <c r="E42" s="8"/>
      <c r="F42" s="8"/>
      <c r="G42" s="8"/>
      <c r="H42" s="141"/>
      <c r="I42" s="141"/>
      <c r="J42" s="141"/>
      <c r="K42" s="9"/>
      <c r="L42" s="8"/>
    </row>
    <row r="43" spans="2:14" s="4" customFormat="1" ht="27" customHeight="1" x14ac:dyDescent="0.15">
      <c r="B43" s="12" t="s">
        <v>12</v>
      </c>
      <c r="D43" s="6"/>
      <c r="E43" s="5"/>
      <c r="F43" s="5"/>
      <c r="G43" s="3"/>
    </row>
    <row r="44" spans="2:14" s="4" customFormat="1" ht="21.75" customHeight="1" x14ac:dyDescent="0.15">
      <c r="B44" s="3" t="s">
        <v>2</v>
      </c>
      <c r="D44" s="47">
        <f>IF(AND(E8&gt;=40,E8&lt;65),J8,0)+IF(AND(E9&gt;=40,E9&lt;65),J9,0)+IF(AND(E10&gt;=40,E10&lt;65),J10,0)+IF(AND(E11&gt;=40,E11&lt;65),J11,0)+IF(AND(E12&gt;=40,E12&lt;65),J12,0)</f>
        <v>0</v>
      </c>
      <c r="E44" s="7" t="s">
        <v>5</v>
      </c>
      <c r="F44" s="7"/>
      <c r="G44" s="57">
        <v>2.33</v>
      </c>
      <c r="H44" s="4" t="s">
        <v>6</v>
      </c>
      <c r="I44" s="7" t="s">
        <v>7</v>
      </c>
      <c r="J44" s="47">
        <f>+ROUNDDOWN(D44*G44,-2)/100</f>
        <v>0</v>
      </c>
      <c r="K44" s="28"/>
      <c r="L44" s="7" t="s">
        <v>19</v>
      </c>
    </row>
    <row r="45" spans="2:14" s="4" customFormat="1" ht="12" customHeight="1" x14ac:dyDescent="0.15">
      <c r="E45" s="7"/>
      <c r="F45" s="7"/>
      <c r="L45" s="7"/>
    </row>
    <row r="46" spans="2:14" s="4" customFormat="1" ht="21.75" customHeight="1" x14ac:dyDescent="0.15">
      <c r="B46" s="3" t="s">
        <v>3</v>
      </c>
      <c r="D46" s="46">
        <v>13800</v>
      </c>
      <c r="E46" s="7" t="s">
        <v>5</v>
      </c>
      <c r="F46" s="7"/>
      <c r="G46" s="4" cm="1">
        <f t="array" ref="G46">SUMPRODUCT((E8:E12&gt;38)*(E8:E12&lt;65))</f>
        <v>0</v>
      </c>
      <c r="H46" s="4" t="s">
        <v>9</v>
      </c>
      <c r="I46" s="7" t="s">
        <v>7</v>
      </c>
      <c r="J46" s="46">
        <f>IF(AB14=7,D46*G46*0.3,IF(AB14=5,D46*G46*0.5,IF(AB14=2,D46*G46*0.8,IF(AB14=0,D46*G46))))</f>
        <v>0</v>
      </c>
      <c r="K46" s="28"/>
      <c r="L46" s="60" t="s">
        <v>20</v>
      </c>
    </row>
    <row r="47" spans="2:14" s="4" customFormat="1" ht="12" customHeight="1" x14ac:dyDescent="0.15">
      <c r="D47" s="13"/>
      <c r="J47" s="13"/>
    </row>
    <row r="48" spans="2:14" ht="21.75" customHeight="1" x14ac:dyDescent="0.15">
      <c r="B48" s="4"/>
      <c r="C48" s="4"/>
      <c r="D48" s="4"/>
      <c r="E48" s="4"/>
      <c r="F48" s="4"/>
      <c r="H48" s="27" t="s">
        <v>23</v>
      </c>
      <c r="I48" s="7" t="s">
        <v>7</v>
      </c>
      <c r="J48" s="46">
        <f>+J44+J46</f>
        <v>0</v>
      </c>
      <c r="K48" s="45" t="s">
        <v>40</v>
      </c>
    </row>
    <row r="49" spans="2:14" ht="7.5" customHeight="1" thickBot="1" x14ac:dyDescent="0.2">
      <c r="B49" s="4"/>
      <c r="C49" s="4"/>
      <c r="D49" s="4"/>
      <c r="E49" s="4"/>
      <c r="F49" s="4"/>
      <c r="G49" s="7"/>
      <c r="H49" s="4"/>
      <c r="I49" s="7"/>
      <c r="J49" s="4"/>
      <c r="K49" s="4"/>
      <c r="L49" s="4"/>
    </row>
    <row r="50" spans="2:14" ht="21.75" customHeight="1" thickTop="1" thickBot="1" x14ac:dyDescent="0.25">
      <c r="B50" s="4"/>
      <c r="C50" s="4"/>
      <c r="D50" s="4"/>
      <c r="E50" s="4"/>
      <c r="F50" s="4"/>
      <c r="G50" s="4"/>
      <c r="H50" s="4"/>
      <c r="I50" s="7" t="s">
        <v>11</v>
      </c>
      <c r="J50" s="41">
        <f>ROUNDDOWN(IF(J48&gt;=170000,170000,ROUNDDOWN(J48,-2)),-2)</f>
        <v>0</v>
      </c>
      <c r="K50" s="38" t="s">
        <v>33</v>
      </c>
      <c r="L50" s="34"/>
      <c r="N50" s="37"/>
    </row>
    <row r="51" spans="2:14" ht="6.75" customHeight="1" thickTop="1" x14ac:dyDescent="0.15">
      <c r="B51" s="8"/>
      <c r="C51" s="8"/>
      <c r="D51" s="8"/>
      <c r="E51" s="8"/>
      <c r="F51" s="8"/>
      <c r="G51" s="8"/>
      <c r="H51" s="141"/>
      <c r="I51" s="141"/>
      <c r="J51" s="141"/>
      <c r="K51" s="9"/>
      <c r="L51" s="8"/>
    </row>
    <row r="52" spans="2:14" ht="9" customHeight="1" x14ac:dyDescent="0.15"/>
    <row r="53" spans="2:14" s="4" customFormat="1" ht="27" customHeight="1" x14ac:dyDescent="0.15">
      <c r="B53" s="12" t="s">
        <v>51</v>
      </c>
      <c r="D53" s="6"/>
      <c r="E53" s="5"/>
      <c r="F53" s="5"/>
      <c r="G53" s="3"/>
    </row>
    <row r="54" spans="2:14" s="4" customFormat="1" ht="21.75" customHeight="1" x14ac:dyDescent="0.15">
      <c r="B54" s="3" t="s">
        <v>2</v>
      </c>
      <c r="D54" s="68">
        <f>$J$13</f>
        <v>0</v>
      </c>
      <c r="E54" s="7" t="s">
        <v>5</v>
      </c>
      <c r="F54" s="7"/>
      <c r="G54" s="57">
        <v>0.28999999999999998</v>
      </c>
      <c r="H54" s="4" t="s">
        <v>6</v>
      </c>
      <c r="I54" s="7" t="s">
        <v>7</v>
      </c>
      <c r="J54" s="47">
        <f>+ROUNDDOWN(D54*G54,-2)/100</f>
        <v>0</v>
      </c>
      <c r="K54" s="28"/>
      <c r="L54" s="7" t="s">
        <v>56</v>
      </c>
    </row>
    <row r="55" spans="2:14" s="4" customFormat="1" ht="12" customHeight="1" x14ac:dyDescent="0.15">
      <c r="E55" s="7"/>
      <c r="F55" s="7"/>
      <c r="L55" s="7"/>
    </row>
    <row r="56" spans="2:14" s="4" customFormat="1" ht="21.75" customHeight="1" x14ac:dyDescent="0.15">
      <c r="B56" s="3" t="s">
        <v>3</v>
      </c>
      <c r="D56" s="46">
        <v>1548</v>
      </c>
      <c r="E56" s="7" t="s">
        <v>5</v>
      </c>
      <c r="F56" s="7"/>
      <c r="G56" s="4">
        <f>COUNTIF(E8:E12,"&gt;=18")</f>
        <v>0</v>
      </c>
      <c r="H56" s="4" t="s">
        <v>9</v>
      </c>
      <c r="I56" s="7" t="s">
        <v>7</v>
      </c>
      <c r="J56" s="46">
        <f>IF(AB14=7,D56*G56*0.3,IF(AB14=5,D56*G56*0.5,IF(AB14=2,D56*G56*0.8,IF(AB14=0,D56*G56))))</f>
        <v>0</v>
      </c>
      <c r="K56" s="28"/>
      <c r="L56" s="60" t="s">
        <v>57</v>
      </c>
    </row>
    <row r="57" spans="2:14" s="4" customFormat="1" ht="12" customHeight="1" x14ac:dyDescent="0.15">
      <c r="B57" s="4" t="s">
        <v>59</v>
      </c>
      <c r="D57" s="13"/>
      <c r="J57" s="13"/>
    </row>
    <row r="58" spans="2:14" ht="21.75" customHeight="1" x14ac:dyDescent="0.15">
      <c r="B58" s="4"/>
      <c r="D58" s="4"/>
      <c r="E58" s="4"/>
      <c r="F58" s="4"/>
      <c r="H58" s="27" t="s">
        <v>58</v>
      </c>
      <c r="I58" s="7" t="s">
        <v>7</v>
      </c>
      <c r="J58" s="46">
        <f>+J54+J56</f>
        <v>0</v>
      </c>
      <c r="K58" s="45" t="s">
        <v>53</v>
      </c>
    </row>
    <row r="59" spans="2:14" ht="7.5" customHeight="1" thickBot="1" x14ac:dyDescent="0.2">
      <c r="B59" s="4"/>
      <c r="C59" s="4"/>
      <c r="D59" s="4"/>
      <c r="E59" s="4"/>
      <c r="F59" s="4"/>
      <c r="G59" s="7"/>
      <c r="H59" s="4"/>
      <c r="I59" s="7"/>
      <c r="J59" s="4"/>
      <c r="K59" s="4"/>
      <c r="L59" s="4"/>
    </row>
    <row r="60" spans="2:14" ht="21.75" customHeight="1" thickTop="1" thickBot="1" x14ac:dyDescent="0.25">
      <c r="B60" s="4"/>
      <c r="C60" s="4"/>
      <c r="D60" s="4"/>
      <c r="E60" s="4"/>
      <c r="F60" s="4"/>
      <c r="G60" s="4"/>
      <c r="H60" s="4"/>
      <c r="I60" s="7" t="s">
        <v>11</v>
      </c>
      <c r="J60" s="41">
        <f>ROUNDDOWN(IF(J58&gt;=30000,30000,ROUNDDOWN(J58,-2)),-2)</f>
        <v>0</v>
      </c>
      <c r="K60" s="38" t="s">
        <v>50</v>
      </c>
      <c r="L60" s="34"/>
      <c r="N60" s="37"/>
    </row>
    <row r="61" spans="2:14" ht="6.75" customHeight="1" thickTop="1" x14ac:dyDescent="0.15">
      <c r="B61" s="8"/>
      <c r="C61" s="8"/>
      <c r="D61" s="8"/>
      <c r="E61" s="8"/>
      <c r="F61" s="8"/>
      <c r="G61" s="8"/>
      <c r="H61" s="141"/>
      <c r="I61" s="141"/>
      <c r="J61" s="141"/>
      <c r="K61" s="9"/>
      <c r="L61" s="8"/>
    </row>
    <row r="62" spans="2:14" ht="9" customHeight="1" x14ac:dyDescent="0.15"/>
    <row r="63" spans="2:14" ht="8.25" customHeight="1" x14ac:dyDescent="0.15">
      <c r="B63" s="15"/>
      <c r="C63" s="16"/>
      <c r="D63" s="16"/>
      <c r="E63" s="16"/>
      <c r="F63" s="16"/>
      <c r="G63" s="16"/>
      <c r="H63" s="16"/>
      <c r="I63" s="16"/>
      <c r="J63" s="16"/>
      <c r="K63" s="16"/>
      <c r="L63" s="16"/>
      <c r="M63" s="17"/>
    </row>
    <row r="64" spans="2:14" ht="18" customHeight="1" thickBot="1" x14ac:dyDescent="0.2">
      <c r="B64" s="18" t="s">
        <v>30</v>
      </c>
      <c r="C64" s="19"/>
      <c r="D64" s="20"/>
      <c r="E64" s="19"/>
      <c r="F64" s="19"/>
      <c r="G64" s="19"/>
      <c r="H64" s="19"/>
      <c r="I64" s="19"/>
      <c r="J64" s="19"/>
      <c r="K64" s="19"/>
      <c r="L64" s="19"/>
      <c r="M64" s="21"/>
    </row>
    <row r="65" spans="2:13" ht="26.25" customHeight="1" thickBot="1" x14ac:dyDescent="0.2">
      <c r="B65" s="18" t="s">
        <v>54</v>
      </c>
      <c r="C65" s="19"/>
      <c r="D65" s="19"/>
      <c r="E65" s="19"/>
      <c r="F65" s="19"/>
      <c r="G65" s="19"/>
      <c r="H65" s="39" t="s">
        <v>55</v>
      </c>
      <c r="I65" s="23" t="s">
        <v>7</v>
      </c>
      <c r="J65" s="72">
        <f>SUM(J31,J41,J50,J60)</f>
        <v>6600</v>
      </c>
      <c r="K65" s="29"/>
      <c r="L65" s="22"/>
      <c r="M65" s="21"/>
    </row>
    <row r="66" spans="2:13" ht="10.5" customHeight="1" x14ac:dyDescent="0.15">
      <c r="B66" s="142" t="s">
        <v>31</v>
      </c>
      <c r="C66" s="143"/>
      <c r="D66" s="143"/>
      <c r="E66" s="143"/>
      <c r="F66" s="82"/>
      <c r="G66" s="19"/>
      <c r="H66" s="19"/>
      <c r="I66" s="19"/>
      <c r="J66" s="19"/>
      <c r="K66" s="19"/>
      <c r="L66" s="19"/>
      <c r="M66" s="21"/>
    </row>
    <row r="67" spans="2:13" ht="18.75" x14ac:dyDescent="0.15">
      <c r="B67" s="142"/>
      <c r="C67" s="143"/>
      <c r="D67" s="143"/>
      <c r="E67" s="143"/>
      <c r="F67" s="82"/>
      <c r="G67" s="19"/>
      <c r="H67" s="19"/>
      <c r="I67" s="19"/>
      <c r="J67" s="54"/>
      <c r="K67" s="19"/>
      <c r="L67" s="55"/>
      <c r="M67" s="56"/>
    </row>
    <row r="68" spans="2:13" x14ac:dyDescent="0.15">
      <c r="B68" s="24"/>
      <c r="C68" s="25"/>
      <c r="D68" s="25"/>
      <c r="E68" s="25"/>
      <c r="F68" s="25"/>
      <c r="G68" s="25"/>
      <c r="H68" s="25"/>
      <c r="I68" s="25"/>
      <c r="J68" s="25"/>
      <c r="K68" s="25"/>
      <c r="L68" s="25"/>
      <c r="M68" s="26"/>
    </row>
    <row r="69" spans="2:13" ht="7.5" customHeight="1" x14ac:dyDescent="0.15"/>
  </sheetData>
  <mergeCells count="28">
    <mergeCell ref="H61:J61"/>
    <mergeCell ref="B66:E67"/>
    <mergeCell ref="C19:E19"/>
    <mergeCell ref="G19:H19"/>
    <mergeCell ref="E29:H29"/>
    <mergeCell ref="H32:J32"/>
    <mergeCell ref="H42:J42"/>
    <mergeCell ref="H51:J51"/>
    <mergeCell ref="C18:E18"/>
    <mergeCell ref="G18:I18"/>
    <mergeCell ref="Z8:AA8"/>
    <mergeCell ref="G9:H9"/>
    <mergeCell ref="Z9:AA9"/>
    <mergeCell ref="G10:H10"/>
    <mergeCell ref="Z10:AA10"/>
    <mergeCell ref="G11:H11"/>
    <mergeCell ref="Z11:AA11"/>
    <mergeCell ref="G8:H8"/>
    <mergeCell ref="G12:H12"/>
    <mergeCell ref="Z12:AA12"/>
    <mergeCell ref="G13:H13"/>
    <mergeCell ref="Z13:AA13"/>
    <mergeCell ref="Z14:AA14"/>
    <mergeCell ref="C6:D6"/>
    <mergeCell ref="G6:I6"/>
    <mergeCell ref="J6:K6"/>
    <mergeCell ref="C7:E7"/>
    <mergeCell ref="G7:K7"/>
  </mergeCells>
  <phoneticPr fontId="32"/>
  <dataValidations count="1">
    <dataValidation type="list" allowBlank="1" showInputMessage="1" showErrorMessage="1" sqref="F8:F12 F19" xr:uid="{1B77A6AD-91A1-41D0-9941-2107FB80DE1E}">
      <formula1>$Z$6</formula1>
    </dataValidation>
  </dataValidations>
  <pageMargins left="0.23622047244094491" right="0.16" top="0.19685039370078741" bottom="0.19685039370078741" header="0.11811023622047245" footer="0.11811023622047245"/>
  <pageSetup paperSize="9" scale="51" orientation="landscape"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3ED7C-A960-4072-AFA6-F1BC848F58B6}">
  <dimension ref="B1:AD69"/>
  <sheetViews>
    <sheetView view="pageBreakPreview" zoomScale="85" zoomScaleNormal="70" zoomScaleSheetLayoutView="85" workbookViewId="0">
      <selection activeCell="U53" sqref="U53"/>
    </sheetView>
  </sheetViews>
  <sheetFormatPr defaultRowHeight="13.5" x14ac:dyDescent="0.15"/>
  <cols>
    <col min="1" max="1" width="2.25" style="1" customWidth="1"/>
    <col min="2" max="2" width="3.375" style="1" customWidth="1"/>
    <col min="3" max="3" width="13" style="1" customWidth="1"/>
    <col min="4" max="4" width="13.375" style="1" customWidth="1"/>
    <col min="5" max="5" width="9.125" style="1" customWidth="1"/>
    <col min="6" max="6" width="17.5" style="1" customWidth="1"/>
    <col min="7" max="7" width="4.25" style="1" customWidth="1"/>
    <col min="8" max="8" width="10.75" style="1" customWidth="1"/>
    <col min="9" max="9" width="5.875" style="1" customWidth="1"/>
    <col min="10" max="10" width="20" style="1" customWidth="1"/>
    <col min="11" max="11" width="3.5" style="1" customWidth="1"/>
    <col min="12" max="12" width="6.875" style="1" customWidth="1"/>
    <col min="13" max="13" width="9" style="1"/>
    <col min="14" max="14" width="6.75" style="1" customWidth="1"/>
    <col min="15" max="15" width="2.875" style="1" customWidth="1"/>
    <col min="16" max="16" width="4.125" style="1" customWidth="1"/>
    <col min="17" max="20" width="9" style="1"/>
    <col min="21" max="21" width="13.375" style="1" customWidth="1"/>
    <col min="22" max="23" width="9" style="1"/>
    <col min="24" max="24" width="13.625" style="1" customWidth="1"/>
    <col min="25" max="25" width="6.75" style="1" customWidth="1"/>
    <col min="26" max="26" width="3" style="1" customWidth="1"/>
    <col min="27" max="27" width="9" style="1"/>
    <col min="28" max="28" width="12.5" style="1" customWidth="1"/>
    <col min="29" max="29" width="13.5" style="1" customWidth="1"/>
    <col min="30" max="30" width="13.375" style="1" customWidth="1"/>
    <col min="31" max="31" width="9" style="1"/>
    <col min="32" max="32" width="10.625" style="1" customWidth="1"/>
    <col min="33" max="34" width="9" style="1"/>
    <col min="35" max="35" width="2.625" style="1" customWidth="1"/>
    <col min="36" max="16384" width="9" style="1"/>
  </cols>
  <sheetData>
    <row r="1" spans="2:30" ht="31.5" customHeight="1" x14ac:dyDescent="0.25">
      <c r="C1" s="53" t="s">
        <v>60</v>
      </c>
      <c r="I1" s="53"/>
      <c r="J1" s="2"/>
      <c r="K1" s="2"/>
      <c r="L1" s="2"/>
      <c r="M1" s="2"/>
      <c r="N1" s="2"/>
      <c r="O1" s="2"/>
      <c r="P1" s="2"/>
      <c r="X1" s="35"/>
      <c r="AA1" s="107"/>
    </row>
    <row r="2" spans="2:30" ht="11.25" customHeight="1" x14ac:dyDescent="0.25">
      <c r="I2" s="2"/>
      <c r="J2" s="2"/>
      <c r="K2" s="2"/>
      <c r="L2" s="2"/>
      <c r="M2" s="2"/>
      <c r="N2" s="2"/>
      <c r="O2" s="2"/>
      <c r="P2" s="2"/>
      <c r="X2" s="35"/>
    </row>
    <row r="3" spans="2:30" ht="18" customHeight="1" x14ac:dyDescent="0.25">
      <c r="C3" s="64" t="s">
        <v>62</v>
      </c>
      <c r="D3" s="65"/>
      <c r="E3" s="65"/>
      <c r="F3" s="65"/>
      <c r="G3" s="65"/>
      <c r="H3" s="65"/>
      <c r="I3" s="66"/>
      <c r="J3" s="66"/>
      <c r="K3" s="2"/>
      <c r="L3" s="2"/>
      <c r="M3" s="2"/>
      <c r="N3" s="2"/>
      <c r="O3" s="2"/>
      <c r="P3" s="2"/>
      <c r="X3" s="35"/>
    </row>
    <row r="4" spans="2:30" ht="18" customHeight="1" x14ac:dyDescent="0.15">
      <c r="C4" s="67" t="s">
        <v>67</v>
      </c>
      <c r="D4" s="40"/>
      <c r="E4" s="40"/>
      <c r="F4" s="40"/>
      <c r="G4" s="40"/>
      <c r="H4" s="40"/>
      <c r="I4" s="40"/>
      <c r="J4" s="40"/>
      <c r="K4" s="98"/>
    </row>
    <row r="5" spans="2:30" ht="10.5" customHeight="1" x14ac:dyDescent="0.15">
      <c r="C5" s="33"/>
    </row>
    <row r="6" spans="2:30" ht="30" customHeight="1" x14ac:dyDescent="0.15">
      <c r="C6" s="109" t="s">
        <v>36</v>
      </c>
      <c r="D6" s="110"/>
      <c r="E6" s="81" t="s">
        <v>0</v>
      </c>
      <c r="F6" s="93" t="s">
        <v>66</v>
      </c>
      <c r="G6" s="111" t="s">
        <v>68</v>
      </c>
      <c r="H6" s="112"/>
      <c r="I6" s="112"/>
      <c r="J6" s="109" t="s">
        <v>41</v>
      </c>
      <c r="K6" s="113"/>
      <c r="Z6" s="100" t="s">
        <v>73</v>
      </c>
      <c r="AA6" s="107" t="s">
        <v>84</v>
      </c>
    </row>
    <row r="7" spans="2:30" ht="83.25" customHeight="1" thickBot="1" x14ac:dyDescent="0.2">
      <c r="C7" s="150" t="s">
        <v>37</v>
      </c>
      <c r="D7" s="151"/>
      <c r="E7" s="152"/>
      <c r="F7" s="92" t="s">
        <v>70</v>
      </c>
      <c r="G7" s="117" t="s">
        <v>61</v>
      </c>
      <c r="H7" s="118"/>
      <c r="I7" s="118"/>
      <c r="J7" s="118"/>
      <c r="K7" s="119"/>
      <c r="L7" s="58"/>
    </row>
    <row r="8" spans="2:30" ht="18.75" customHeight="1" x14ac:dyDescent="0.15">
      <c r="C8" s="14" t="s">
        <v>25</v>
      </c>
      <c r="D8" s="10"/>
      <c r="E8" s="42">
        <v>45</v>
      </c>
      <c r="F8" s="94" t="s">
        <v>73</v>
      </c>
      <c r="G8" s="132">
        <v>5200000</v>
      </c>
      <c r="H8" s="132"/>
      <c r="I8" s="48" t="s">
        <v>35</v>
      </c>
      <c r="J8" s="69">
        <f>IF(G8&gt;430000,G8-430000,0)</f>
        <v>4770000</v>
      </c>
      <c r="K8" s="52" t="s">
        <v>35</v>
      </c>
      <c r="Z8" s="126"/>
      <c r="AA8" s="127"/>
      <c r="AB8" s="1" t="s">
        <v>77</v>
      </c>
      <c r="AC8" s="1" t="s">
        <v>78</v>
      </c>
      <c r="AD8" s="1" t="s">
        <v>79</v>
      </c>
    </row>
    <row r="9" spans="2:30" ht="18.75" customHeight="1" x14ac:dyDescent="0.15">
      <c r="C9" s="14" t="s">
        <v>26</v>
      </c>
      <c r="D9" s="10"/>
      <c r="E9" s="43">
        <v>43</v>
      </c>
      <c r="F9" s="43"/>
      <c r="G9" s="128">
        <v>1000000</v>
      </c>
      <c r="H9" s="128"/>
      <c r="I9" s="49" t="s">
        <v>35</v>
      </c>
      <c r="J9" s="69">
        <f>IF(G9&gt;430000,G9-430000,0)</f>
        <v>570000</v>
      </c>
      <c r="K9" s="52" t="s">
        <v>35</v>
      </c>
      <c r="Z9" s="129" t="s">
        <v>74</v>
      </c>
      <c r="AA9" s="130"/>
      <c r="AB9" s="101">
        <f>E13</f>
        <v>4</v>
      </c>
      <c r="AC9" s="100">
        <f>F13+F20</f>
        <v>1</v>
      </c>
      <c r="AD9" s="104">
        <f>IF((430000+100000*(AC9-1))&lt;430000,0,(430000+100000*(AC9-1)))</f>
        <v>430000</v>
      </c>
    </row>
    <row r="10" spans="2:30" ht="18.75" customHeight="1" x14ac:dyDescent="0.15">
      <c r="C10" s="14" t="s">
        <v>27</v>
      </c>
      <c r="D10" s="11"/>
      <c r="E10" s="43">
        <v>18</v>
      </c>
      <c r="F10" s="43"/>
      <c r="G10" s="128">
        <v>0</v>
      </c>
      <c r="H10" s="128"/>
      <c r="I10" s="49" t="s">
        <v>35</v>
      </c>
      <c r="J10" s="69">
        <f>IF(G10&gt;430000,G10-430000,0)</f>
        <v>0</v>
      </c>
      <c r="K10" s="52" t="s">
        <v>35</v>
      </c>
      <c r="Z10" s="129" t="s">
        <v>75</v>
      </c>
      <c r="AA10" s="130"/>
      <c r="AB10" s="101">
        <f>E13</f>
        <v>4</v>
      </c>
      <c r="AC10" s="100">
        <f>F13+F20</f>
        <v>1</v>
      </c>
      <c r="AD10" s="104">
        <f>IF((430000+(310000*AB10)+100000*(AC10-1))&lt;430000,0,(430000+(310000*AB10)+100000*(AC10-1)))</f>
        <v>1670000</v>
      </c>
    </row>
    <row r="11" spans="2:30" ht="18.75" customHeight="1" x14ac:dyDescent="0.15">
      <c r="C11" s="14" t="s">
        <v>28</v>
      </c>
      <c r="D11" s="10"/>
      <c r="E11" s="43">
        <v>16</v>
      </c>
      <c r="F11" s="95"/>
      <c r="G11" s="131">
        <v>0</v>
      </c>
      <c r="H11" s="131"/>
      <c r="I11" s="50" t="s">
        <v>35</v>
      </c>
      <c r="J11" s="69">
        <f>IF(G11&gt;430000,G11-430000,0)</f>
        <v>0</v>
      </c>
      <c r="K11" s="52" t="s">
        <v>35</v>
      </c>
      <c r="Z11" s="129" t="s">
        <v>76</v>
      </c>
      <c r="AA11" s="130"/>
      <c r="AB11" s="101">
        <f>E13</f>
        <v>4</v>
      </c>
      <c r="AC11" s="100">
        <f>F13+F20</f>
        <v>1</v>
      </c>
      <c r="AD11" s="104">
        <f>IF((430000+(570000*AB11)+100000*(AC11-1))&lt;430000,0,(430000+(570000*AB11)+100000*(AC11-1)))</f>
        <v>2710000</v>
      </c>
    </row>
    <row r="12" spans="2:30" ht="18.75" customHeight="1" thickBot="1" x14ac:dyDescent="0.2">
      <c r="C12" s="14" t="s">
        <v>29</v>
      </c>
      <c r="D12" s="10"/>
      <c r="E12" s="44"/>
      <c r="F12" s="44"/>
      <c r="G12" s="133"/>
      <c r="H12" s="133"/>
      <c r="I12" s="51" t="s">
        <v>35</v>
      </c>
      <c r="J12" s="69">
        <f>IF(G12&gt;430000,G12-430000,0)</f>
        <v>0</v>
      </c>
      <c r="K12" s="52" t="s">
        <v>35</v>
      </c>
      <c r="Z12" s="134"/>
      <c r="AA12" s="135"/>
    </row>
    <row r="13" spans="2:30" ht="18" customHeight="1" thickBot="1" x14ac:dyDescent="0.2">
      <c r="B13" s="30"/>
      <c r="C13" s="31" t="s">
        <v>4</v>
      </c>
      <c r="D13" s="32"/>
      <c r="E13" s="4">
        <f>COUNTA(E8:E12)</f>
        <v>4</v>
      </c>
      <c r="F13" s="4">
        <f>COUNTA(F8:F12)</f>
        <v>1</v>
      </c>
      <c r="G13" s="136"/>
      <c r="H13" s="136"/>
      <c r="I13" s="102"/>
      <c r="J13" s="108">
        <f>SUM(J8:J12)</f>
        <v>5340000</v>
      </c>
      <c r="K13" s="103"/>
      <c r="Z13" s="137" t="s">
        <v>81</v>
      </c>
      <c r="AA13" s="138"/>
      <c r="AB13" s="106">
        <f>G8+G9+G10+G11+G12+G19</f>
        <v>6200000</v>
      </c>
      <c r="AC13" s="1" t="s">
        <v>83</v>
      </c>
    </row>
    <row r="14" spans="2:30" ht="18" customHeight="1" thickBot="1" x14ac:dyDescent="0.2">
      <c r="B14" s="30"/>
      <c r="C14" s="31"/>
      <c r="D14" s="32"/>
      <c r="E14" s="62"/>
      <c r="F14" s="62"/>
      <c r="G14" s="62"/>
      <c r="H14" s="62"/>
      <c r="I14" s="83"/>
      <c r="J14" s="62"/>
      <c r="K14" s="83"/>
      <c r="Z14" s="139" t="s">
        <v>80</v>
      </c>
      <c r="AA14" s="140"/>
      <c r="AB14" s="105">
        <f>IF(AB13&lt;=AD9,7,IF(AB13&lt;=AD10,5,IF(AB13&lt;=AD11,2,IF(AB13&gt;AD11,0))))</f>
        <v>0</v>
      </c>
      <c r="AC14" s="1" t="s">
        <v>82</v>
      </c>
    </row>
    <row r="15" spans="2:30" ht="18" customHeight="1" x14ac:dyDescent="0.15">
      <c r="B15" s="30"/>
      <c r="C15" s="85" t="s">
        <v>71</v>
      </c>
      <c r="D15" s="86"/>
      <c r="E15" s="87"/>
      <c r="F15" s="87"/>
      <c r="G15" s="87"/>
      <c r="H15" s="87"/>
      <c r="I15" s="88"/>
      <c r="J15" s="87"/>
      <c r="K15" s="88"/>
      <c r="L15" s="99"/>
    </row>
    <row r="16" spans="2:30" ht="18" customHeight="1" x14ac:dyDescent="0.15">
      <c r="B16" s="30"/>
      <c r="C16" s="85" t="s">
        <v>72</v>
      </c>
      <c r="D16" s="86"/>
      <c r="E16" s="87"/>
      <c r="F16" s="87"/>
      <c r="G16" s="87"/>
      <c r="H16" s="87"/>
      <c r="I16" s="88"/>
      <c r="J16" s="87"/>
      <c r="K16" s="88"/>
      <c r="L16" s="99"/>
    </row>
    <row r="17" spans="2:14" ht="10.5" customHeight="1" thickBot="1" x14ac:dyDescent="0.2">
      <c r="B17" s="30"/>
      <c r="C17" s="84"/>
      <c r="D17" s="32"/>
      <c r="E17" s="62"/>
      <c r="F17" s="62"/>
      <c r="G17" s="62"/>
      <c r="H17" s="62"/>
      <c r="I17" s="83"/>
      <c r="J17" s="62"/>
      <c r="K17" s="83"/>
    </row>
    <row r="18" spans="2:14" ht="30" customHeight="1" x14ac:dyDescent="0.15">
      <c r="B18" s="30"/>
      <c r="C18" s="120" t="s">
        <v>63</v>
      </c>
      <c r="D18" s="121"/>
      <c r="E18" s="122"/>
      <c r="F18" s="96" t="s">
        <v>66</v>
      </c>
      <c r="G18" s="123" t="s">
        <v>69</v>
      </c>
      <c r="H18" s="124"/>
      <c r="I18" s="125"/>
      <c r="J18" s="90"/>
      <c r="K18" s="83"/>
    </row>
    <row r="19" spans="2:14" ht="18.75" customHeight="1" thickBot="1" x14ac:dyDescent="0.2">
      <c r="B19" s="30"/>
      <c r="C19" s="144" t="s">
        <v>64</v>
      </c>
      <c r="D19" s="145"/>
      <c r="E19" s="146"/>
      <c r="F19" s="97"/>
      <c r="G19" s="147"/>
      <c r="H19" s="148"/>
      <c r="I19" s="89" t="s">
        <v>35</v>
      </c>
      <c r="J19" s="91" t="s">
        <v>65</v>
      </c>
      <c r="K19" s="83"/>
    </row>
    <row r="20" spans="2:14" ht="18" customHeight="1" x14ac:dyDescent="0.15">
      <c r="B20" s="30"/>
      <c r="C20" s="31"/>
      <c r="D20" s="32"/>
      <c r="E20" s="4"/>
      <c r="F20" s="4">
        <f>COUNTA(F19)</f>
        <v>0</v>
      </c>
      <c r="G20" s="62"/>
      <c r="H20" s="62"/>
      <c r="I20" s="83"/>
      <c r="J20" s="62"/>
      <c r="K20" s="83"/>
    </row>
    <row r="21" spans="2:14" ht="12" customHeight="1" x14ac:dyDescent="0.15">
      <c r="I21" s="63"/>
    </row>
    <row r="22" spans="2:14" s="4" customFormat="1" ht="18.75" customHeight="1" x14ac:dyDescent="0.15">
      <c r="B22" s="12" t="s">
        <v>1</v>
      </c>
      <c r="D22" s="6"/>
      <c r="E22" s="5"/>
      <c r="F22" s="5"/>
      <c r="G22" s="6"/>
    </row>
    <row r="23" spans="2:14" s="4" customFormat="1" ht="19.5" customHeight="1" x14ac:dyDescent="0.15">
      <c r="B23" s="3" t="s">
        <v>2</v>
      </c>
      <c r="D23" s="68">
        <f>$J$13</f>
        <v>5340000</v>
      </c>
      <c r="E23" s="7" t="s">
        <v>5</v>
      </c>
      <c r="F23" s="7"/>
      <c r="G23" s="57">
        <v>6.9</v>
      </c>
      <c r="H23" s="4" t="s">
        <v>6</v>
      </c>
      <c r="I23" s="7" t="s">
        <v>7</v>
      </c>
      <c r="J23" s="47">
        <f>+ROUNDDOWN(D23*G23,-2)/100</f>
        <v>368460</v>
      </c>
      <c r="K23" s="13"/>
      <c r="L23" s="4" t="s">
        <v>13</v>
      </c>
    </row>
    <row r="24" spans="2:14" s="4" customFormat="1" ht="12" customHeight="1" x14ac:dyDescent="0.15">
      <c r="E24" s="7"/>
      <c r="F24" s="7"/>
    </row>
    <row r="25" spans="2:14" s="4" customFormat="1" ht="21.75" customHeight="1" x14ac:dyDescent="0.15">
      <c r="B25" s="3" t="s">
        <v>3</v>
      </c>
      <c r="D25" s="46">
        <v>20000</v>
      </c>
      <c r="E25" s="7" t="s">
        <v>5</v>
      </c>
      <c r="F25" s="7"/>
      <c r="G25" s="4">
        <f>COUNTA(E8:E12)</f>
        <v>4</v>
      </c>
      <c r="H25" s="4" t="s">
        <v>9</v>
      </c>
      <c r="I25" s="7" t="s">
        <v>7</v>
      </c>
      <c r="J25" s="46">
        <f>IF(AB14=7,D25*G25*0.3,IF(AB14=5,D25*G25*0.5,IF(AB14=2,D25*G25*0.8,IF(AB14=0,D25*G25))))</f>
        <v>80000</v>
      </c>
      <c r="K25" s="13"/>
      <c r="L25" s="59" t="s">
        <v>14</v>
      </c>
    </row>
    <row r="26" spans="2:14" s="4" customFormat="1" ht="12" customHeight="1" x14ac:dyDescent="0.15">
      <c r="D26" s="13"/>
      <c r="E26" s="7"/>
      <c r="F26" s="7"/>
      <c r="J26" s="13"/>
    </row>
    <row r="27" spans="2:14" s="4" customFormat="1" ht="18" customHeight="1" x14ac:dyDescent="0.15">
      <c r="B27" s="3" t="s">
        <v>8</v>
      </c>
      <c r="D27" s="46">
        <v>22000</v>
      </c>
      <c r="E27" s="7" t="s">
        <v>5</v>
      </c>
      <c r="F27" s="7"/>
      <c r="G27" s="4">
        <v>1</v>
      </c>
      <c r="H27" s="4" t="s">
        <v>10</v>
      </c>
      <c r="I27" s="7" t="s">
        <v>7</v>
      </c>
      <c r="J27" s="46">
        <f>IF(AB14=7,D27*G27*0.3,IF(AB14=5,D27*G27*0.5,IF(AB14=2,D27*G27*0.8,IF(AB1=0,D27*G27))))</f>
        <v>22000</v>
      </c>
      <c r="K27" s="13"/>
      <c r="L27" s="61" t="s">
        <v>15</v>
      </c>
    </row>
    <row r="28" spans="2:14" s="4" customFormat="1" x14ac:dyDescent="0.15"/>
    <row r="29" spans="2:14" s="4" customFormat="1" ht="21" customHeight="1" x14ac:dyDescent="0.15">
      <c r="E29" s="149" t="s">
        <v>16</v>
      </c>
      <c r="F29" s="149"/>
      <c r="G29" s="149"/>
      <c r="H29" s="149"/>
      <c r="I29" s="7" t="s">
        <v>7</v>
      </c>
      <c r="J29" s="46">
        <f>SUM(J23,J25,J27)</f>
        <v>470460</v>
      </c>
      <c r="K29" s="45" t="s">
        <v>52</v>
      </c>
    </row>
    <row r="30" spans="2:14" s="4" customFormat="1" ht="6.75" customHeight="1" thickBot="1" x14ac:dyDescent="0.2">
      <c r="I30" s="7"/>
    </row>
    <row r="31" spans="2:14" s="4" customFormat="1" ht="23.25" customHeight="1" thickTop="1" thickBot="1" x14ac:dyDescent="0.2">
      <c r="I31" s="7" t="s">
        <v>11</v>
      </c>
      <c r="J31" s="41">
        <f>ROUNDDOWN(IF(J29&gt;=670000,670000,ROUNDDOWN(J29,-2)),-2)</f>
        <v>470400</v>
      </c>
      <c r="K31" s="38" t="s">
        <v>32</v>
      </c>
      <c r="L31" s="34"/>
      <c r="N31" s="36"/>
    </row>
    <row r="32" spans="2:14" s="4" customFormat="1" ht="5.25" customHeight="1" thickTop="1" x14ac:dyDescent="0.15">
      <c r="B32" s="8"/>
      <c r="C32" s="8"/>
      <c r="D32" s="8"/>
      <c r="E32" s="8"/>
      <c r="F32" s="8"/>
      <c r="G32" s="8"/>
      <c r="H32" s="141"/>
      <c r="I32" s="141"/>
      <c r="J32" s="141"/>
      <c r="K32" s="9"/>
      <c r="L32" s="8"/>
    </row>
    <row r="33" spans="2:14" s="4" customFormat="1" ht="9.75" customHeight="1" x14ac:dyDescent="0.15"/>
    <row r="34" spans="2:14" s="4" customFormat="1" ht="29.25" customHeight="1" x14ac:dyDescent="0.15">
      <c r="B34" s="12" t="s">
        <v>21</v>
      </c>
      <c r="D34" s="6"/>
      <c r="E34" s="5"/>
      <c r="F34" s="5"/>
    </row>
    <row r="35" spans="2:14" s="4" customFormat="1" ht="19.5" customHeight="1" x14ac:dyDescent="0.15">
      <c r="B35" s="3" t="s">
        <v>2</v>
      </c>
      <c r="D35" s="68">
        <f>$J$13</f>
        <v>5340000</v>
      </c>
      <c r="E35" s="7" t="s">
        <v>5</v>
      </c>
      <c r="F35" s="7"/>
      <c r="G35" s="57">
        <v>2.4300000000000002</v>
      </c>
      <c r="H35" s="4" t="s">
        <v>6</v>
      </c>
      <c r="I35" s="7" t="s">
        <v>7</v>
      </c>
      <c r="J35" s="47">
        <f>+ROUNDDOWN(D35*G35,-2)/100</f>
        <v>129762</v>
      </c>
      <c r="K35" s="13"/>
      <c r="L35" s="7" t="s">
        <v>17</v>
      </c>
    </row>
    <row r="36" spans="2:14" s="4" customFormat="1" ht="12" customHeight="1" x14ac:dyDescent="0.15">
      <c r="E36" s="7"/>
      <c r="F36" s="7"/>
      <c r="L36" s="7"/>
    </row>
    <row r="37" spans="2:14" s="4" customFormat="1" ht="22.5" customHeight="1" x14ac:dyDescent="0.15">
      <c r="B37" s="3" t="s">
        <v>3</v>
      </c>
      <c r="D37" s="46">
        <v>10700</v>
      </c>
      <c r="E37" s="7" t="s">
        <v>5</v>
      </c>
      <c r="F37" s="7"/>
      <c r="G37" s="4">
        <f>+G25</f>
        <v>4</v>
      </c>
      <c r="H37" s="4" t="s">
        <v>9</v>
      </c>
      <c r="I37" s="7" t="s">
        <v>7</v>
      </c>
      <c r="J37" s="46">
        <f>IF(AB14=7,D37*G37*0.3,IF(AB14=5,D37*G37*0.5,IF(AB14=2,D37*G37*0.8,IF(AB14=0,D37*G37))))</f>
        <v>42800</v>
      </c>
      <c r="K37" s="13"/>
      <c r="L37" s="60" t="s">
        <v>18</v>
      </c>
    </row>
    <row r="38" spans="2:14" s="4" customFormat="1" ht="12" customHeight="1" x14ac:dyDescent="0.15">
      <c r="D38" s="13"/>
      <c r="J38" s="13"/>
    </row>
    <row r="39" spans="2:14" s="4" customFormat="1" ht="22.5" customHeight="1" x14ac:dyDescent="0.15">
      <c r="H39" s="27" t="s">
        <v>22</v>
      </c>
      <c r="I39" s="7" t="s">
        <v>7</v>
      </c>
      <c r="J39" s="46">
        <f>+J35+J37</f>
        <v>172562</v>
      </c>
      <c r="K39" s="45" t="s">
        <v>45</v>
      </c>
    </row>
    <row r="40" spans="2:14" s="4" customFormat="1" ht="8.25" customHeight="1" thickBot="1" x14ac:dyDescent="0.2">
      <c r="G40" s="7"/>
      <c r="I40" s="7"/>
    </row>
    <row r="41" spans="2:14" s="4" customFormat="1" ht="23.25" customHeight="1" thickTop="1" thickBot="1" x14ac:dyDescent="0.2">
      <c r="I41" s="7" t="s">
        <v>11</v>
      </c>
      <c r="J41" s="41">
        <f>ROUNDDOWN(IF(J39&gt;=260000,260000,ROUNDDOWN(J39,-2)),-2)</f>
        <v>172500</v>
      </c>
      <c r="K41" s="38" t="s">
        <v>34</v>
      </c>
      <c r="L41" s="34"/>
      <c r="N41" s="36"/>
    </row>
    <row r="42" spans="2:14" s="4" customFormat="1" ht="6.75" customHeight="1" thickTop="1" x14ac:dyDescent="0.15">
      <c r="B42" s="8"/>
      <c r="C42" s="8"/>
      <c r="D42" s="8"/>
      <c r="E42" s="8"/>
      <c r="F42" s="8"/>
      <c r="G42" s="8"/>
      <c r="H42" s="141"/>
      <c r="I42" s="141"/>
      <c r="J42" s="141"/>
      <c r="K42" s="9"/>
      <c r="L42" s="8"/>
    </row>
    <row r="43" spans="2:14" s="4" customFormat="1" ht="27" customHeight="1" x14ac:dyDescent="0.15">
      <c r="B43" s="12" t="s">
        <v>12</v>
      </c>
      <c r="D43" s="6"/>
      <c r="E43" s="5"/>
      <c r="F43" s="5"/>
      <c r="G43" s="3"/>
    </row>
    <row r="44" spans="2:14" s="4" customFormat="1" ht="21.75" customHeight="1" x14ac:dyDescent="0.15">
      <c r="B44" s="3" t="s">
        <v>2</v>
      </c>
      <c r="D44" s="47">
        <f>IF(AND(E8&gt;=40,E8&lt;65),J8,0)+IF(AND(E9&gt;=40,E9&lt;65),J9,0)+IF(AND(E10&gt;=40,E10&lt;65),J10,0)+IF(AND(E11&gt;=40,E11&lt;65),J11,0)+IF(AND(E12&gt;=40,E12&lt;65),J12,0)</f>
        <v>5340000</v>
      </c>
      <c r="E44" s="7" t="s">
        <v>5</v>
      </c>
      <c r="F44" s="7"/>
      <c r="G44" s="57">
        <v>2.33</v>
      </c>
      <c r="H44" s="4" t="s">
        <v>6</v>
      </c>
      <c r="I44" s="7" t="s">
        <v>7</v>
      </c>
      <c r="J44" s="47">
        <f>+ROUNDDOWN(D44*G44,-2)/100</f>
        <v>124422</v>
      </c>
      <c r="K44" s="28"/>
      <c r="L44" s="7" t="s">
        <v>19</v>
      </c>
    </row>
    <row r="45" spans="2:14" s="4" customFormat="1" ht="12" customHeight="1" x14ac:dyDescent="0.15">
      <c r="E45" s="7"/>
      <c r="F45" s="7"/>
      <c r="L45" s="7"/>
    </row>
    <row r="46" spans="2:14" s="4" customFormat="1" ht="21.75" customHeight="1" x14ac:dyDescent="0.15">
      <c r="B46" s="3" t="s">
        <v>3</v>
      </c>
      <c r="D46" s="46">
        <v>13800</v>
      </c>
      <c r="E46" s="7" t="s">
        <v>5</v>
      </c>
      <c r="F46" s="7"/>
      <c r="G46" s="4" cm="1">
        <f t="array" ref="G46">SUMPRODUCT((E8:E12&gt;38)*(E8:E12&lt;65))</f>
        <v>2</v>
      </c>
      <c r="H46" s="4" t="s">
        <v>9</v>
      </c>
      <c r="I46" s="7" t="s">
        <v>7</v>
      </c>
      <c r="J46" s="46">
        <f>IF(AB14=7,D46*G46*0.3,IF(AB14=5,D46*G46*0.5,IF(AB14=2,D46*G46*0.8,IF(AB14=0,D46*G46))))</f>
        <v>27600</v>
      </c>
      <c r="K46" s="28"/>
      <c r="L46" s="60" t="s">
        <v>20</v>
      </c>
    </row>
    <row r="47" spans="2:14" s="4" customFormat="1" ht="12" customHeight="1" x14ac:dyDescent="0.15">
      <c r="D47" s="13"/>
      <c r="J47" s="13"/>
    </row>
    <row r="48" spans="2:14" ht="21.75" customHeight="1" x14ac:dyDescent="0.15">
      <c r="B48" s="4"/>
      <c r="C48" s="4"/>
      <c r="D48" s="4"/>
      <c r="E48" s="4"/>
      <c r="F48" s="4"/>
      <c r="H48" s="27" t="s">
        <v>23</v>
      </c>
      <c r="I48" s="7" t="s">
        <v>7</v>
      </c>
      <c r="J48" s="46">
        <f>+J44+J46</f>
        <v>152022</v>
      </c>
      <c r="K48" s="45" t="s">
        <v>40</v>
      </c>
    </row>
    <row r="49" spans="2:14" ht="7.5" customHeight="1" thickBot="1" x14ac:dyDescent="0.2">
      <c r="B49" s="4"/>
      <c r="C49" s="4"/>
      <c r="D49" s="4"/>
      <c r="E49" s="4"/>
      <c r="F49" s="4"/>
      <c r="G49" s="7"/>
      <c r="H49" s="4"/>
      <c r="I49" s="7"/>
      <c r="J49" s="4"/>
      <c r="K49" s="4"/>
      <c r="L49" s="4"/>
    </row>
    <row r="50" spans="2:14" ht="21.75" customHeight="1" thickTop="1" thickBot="1" x14ac:dyDescent="0.25">
      <c r="B50" s="4"/>
      <c r="C50" s="4"/>
      <c r="D50" s="4"/>
      <c r="E50" s="4"/>
      <c r="F50" s="4"/>
      <c r="G50" s="4"/>
      <c r="H50" s="4"/>
      <c r="I50" s="7" t="s">
        <v>11</v>
      </c>
      <c r="J50" s="41">
        <f>ROUNDDOWN(IF(J48&gt;=170000,170000,ROUNDDOWN(J48,-2)),-2)</f>
        <v>152000</v>
      </c>
      <c r="K50" s="38" t="s">
        <v>33</v>
      </c>
      <c r="L50" s="34"/>
      <c r="N50" s="37"/>
    </row>
    <row r="51" spans="2:14" ht="6.75" customHeight="1" thickTop="1" x14ac:dyDescent="0.15">
      <c r="B51" s="8"/>
      <c r="C51" s="8"/>
      <c r="D51" s="8"/>
      <c r="E51" s="8"/>
      <c r="F51" s="8"/>
      <c r="G51" s="8"/>
      <c r="H51" s="141"/>
      <c r="I51" s="141"/>
      <c r="J51" s="141"/>
      <c r="K51" s="9"/>
      <c r="L51" s="8"/>
    </row>
    <row r="52" spans="2:14" ht="9" customHeight="1" x14ac:dyDescent="0.15"/>
    <row r="53" spans="2:14" s="4" customFormat="1" ht="27" customHeight="1" x14ac:dyDescent="0.15">
      <c r="B53" s="12" t="s">
        <v>51</v>
      </c>
      <c r="D53" s="6"/>
      <c r="E53" s="5"/>
      <c r="F53" s="5"/>
      <c r="G53" s="3"/>
    </row>
    <row r="54" spans="2:14" s="4" customFormat="1" ht="21.75" customHeight="1" x14ac:dyDescent="0.15">
      <c r="B54" s="3" t="s">
        <v>2</v>
      </c>
      <c r="D54" s="68">
        <f>$J$13</f>
        <v>5340000</v>
      </c>
      <c r="E54" s="7" t="s">
        <v>5</v>
      </c>
      <c r="F54" s="7"/>
      <c r="G54" s="57">
        <v>0.28999999999999998</v>
      </c>
      <c r="H54" s="4" t="s">
        <v>6</v>
      </c>
      <c r="I54" s="7" t="s">
        <v>7</v>
      </c>
      <c r="J54" s="47">
        <f>+ROUNDDOWN(D54*G54,-2)/100</f>
        <v>15486</v>
      </c>
      <c r="K54" s="28"/>
      <c r="L54" s="7" t="s">
        <v>56</v>
      </c>
    </row>
    <row r="55" spans="2:14" s="4" customFormat="1" ht="12" customHeight="1" x14ac:dyDescent="0.15">
      <c r="E55" s="7"/>
      <c r="F55" s="7"/>
      <c r="L55" s="7"/>
    </row>
    <row r="56" spans="2:14" s="4" customFormat="1" ht="21.75" customHeight="1" x14ac:dyDescent="0.15">
      <c r="B56" s="3" t="s">
        <v>3</v>
      </c>
      <c r="D56" s="46">
        <v>1548</v>
      </c>
      <c r="E56" s="7" t="s">
        <v>5</v>
      </c>
      <c r="F56" s="7"/>
      <c r="G56" s="4">
        <f>COUNTIF(E8:E12,"&gt;=18")</f>
        <v>3</v>
      </c>
      <c r="H56" s="4" t="s">
        <v>9</v>
      </c>
      <c r="I56" s="7" t="s">
        <v>7</v>
      </c>
      <c r="J56" s="46">
        <f>IF(AB14=7,D56*G56*0.3,IF(AB14=5,D56*G56*0.5,IF(AB14=2,D56*G56*0.8,IF(AB14=0,D56*G56))))</f>
        <v>4644</v>
      </c>
      <c r="K56" s="28"/>
      <c r="L56" s="60" t="s">
        <v>57</v>
      </c>
    </row>
    <row r="57" spans="2:14" s="4" customFormat="1" ht="12" customHeight="1" x14ac:dyDescent="0.15">
      <c r="B57" s="4" t="s">
        <v>59</v>
      </c>
      <c r="D57" s="13"/>
      <c r="J57" s="13"/>
    </row>
    <row r="58" spans="2:14" ht="21.75" customHeight="1" x14ac:dyDescent="0.15">
      <c r="B58" s="4"/>
      <c r="D58" s="4"/>
      <c r="E58" s="4"/>
      <c r="F58" s="4"/>
      <c r="H58" s="27" t="s">
        <v>58</v>
      </c>
      <c r="I58" s="7" t="s">
        <v>7</v>
      </c>
      <c r="J58" s="46">
        <f>+J54+J56</f>
        <v>20130</v>
      </c>
      <c r="K58" s="45" t="s">
        <v>53</v>
      </c>
    </row>
    <row r="59" spans="2:14" ht="7.5" customHeight="1" thickBot="1" x14ac:dyDescent="0.2">
      <c r="B59" s="4"/>
      <c r="C59" s="4"/>
      <c r="D59" s="4"/>
      <c r="E59" s="4"/>
      <c r="F59" s="4"/>
      <c r="G59" s="7"/>
      <c r="H59" s="4"/>
      <c r="I59" s="7"/>
      <c r="J59" s="4"/>
      <c r="K59" s="4"/>
      <c r="L59" s="4"/>
    </row>
    <row r="60" spans="2:14" ht="21.75" customHeight="1" thickTop="1" thickBot="1" x14ac:dyDescent="0.25">
      <c r="B60" s="4"/>
      <c r="C60" s="4"/>
      <c r="D60" s="4"/>
      <c r="E60" s="4"/>
      <c r="F60" s="4"/>
      <c r="G60" s="4"/>
      <c r="H60" s="4"/>
      <c r="I60" s="7" t="s">
        <v>11</v>
      </c>
      <c r="J60" s="41">
        <f>ROUNDDOWN(IF(J58&gt;=30000,30000,ROUNDDOWN(J58,-2)),-2)</f>
        <v>20100</v>
      </c>
      <c r="K60" s="38" t="s">
        <v>50</v>
      </c>
      <c r="L60" s="34"/>
      <c r="N60" s="37"/>
    </row>
    <row r="61" spans="2:14" ht="6.75" customHeight="1" thickTop="1" x14ac:dyDescent="0.15">
      <c r="B61" s="8"/>
      <c r="C61" s="8"/>
      <c r="D61" s="8"/>
      <c r="E61" s="8"/>
      <c r="F61" s="8"/>
      <c r="G61" s="8"/>
      <c r="H61" s="141"/>
      <c r="I61" s="141"/>
      <c r="J61" s="141"/>
      <c r="K61" s="9"/>
      <c r="L61" s="8"/>
    </row>
    <row r="62" spans="2:14" ht="9" customHeight="1" x14ac:dyDescent="0.15"/>
    <row r="63" spans="2:14" ht="8.25" customHeight="1" x14ac:dyDescent="0.15">
      <c r="B63" s="15"/>
      <c r="C63" s="16"/>
      <c r="D63" s="16"/>
      <c r="E63" s="16"/>
      <c r="F63" s="16"/>
      <c r="G63" s="16"/>
      <c r="H63" s="16"/>
      <c r="I63" s="16"/>
      <c r="J63" s="16"/>
      <c r="K63" s="16"/>
      <c r="L63" s="16"/>
      <c r="M63" s="17"/>
    </row>
    <row r="64" spans="2:14" ht="18" customHeight="1" thickBot="1" x14ac:dyDescent="0.2">
      <c r="B64" s="18" t="s">
        <v>30</v>
      </c>
      <c r="C64" s="19"/>
      <c r="D64" s="20"/>
      <c r="E64" s="19"/>
      <c r="F64" s="19"/>
      <c r="G64" s="19"/>
      <c r="H64" s="19"/>
      <c r="I64" s="19"/>
      <c r="J64" s="19"/>
      <c r="K64" s="19"/>
      <c r="L64" s="19"/>
      <c r="M64" s="21"/>
    </row>
    <row r="65" spans="2:13" ht="26.25" customHeight="1" thickBot="1" x14ac:dyDescent="0.2">
      <c r="B65" s="18" t="s">
        <v>54</v>
      </c>
      <c r="C65" s="19"/>
      <c r="D65" s="19"/>
      <c r="E65" s="19"/>
      <c r="F65" s="19"/>
      <c r="G65" s="19"/>
      <c r="H65" s="39" t="s">
        <v>55</v>
      </c>
      <c r="I65" s="23" t="s">
        <v>7</v>
      </c>
      <c r="J65" s="72">
        <f>SUM(J31,J41,J50,J60)</f>
        <v>815000</v>
      </c>
      <c r="K65" s="29"/>
      <c r="L65" s="22"/>
      <c r="M65" s="21"/>
    </row>
    <row r="66" spans="2:13" ht="10.5" customHeight="1" x14ac:dyDescent="0.15">
      <c r="B66" s="142" t="s">
        <v>31</v>
      </c>
      <c r="C66" s="143"/>
      <c r="D66" s="143"/>
      <c r="E66" s="143"/>
      <c r="F66" s="82"/>
      <c r="G66" s="19"/>
      <c r="H66" s="19"/>
      <c r="I66" s="19"/>
      <c r="J66" s="19"/>
      <c r="K66" s="19"/>
      <c r="L66" s="19"/>
      <c r="M66" s="21"/>
    </row>
    <row r="67" spans="2:13" ht="18.75" x14ac:dyDescent="0.15">
      <c r="B67" s="142"/>
      <c r="C67" s="143"/>
      <c r="D67" s="143"/>
      <c r="E67" s="143"/>
      <c r="F67" s="82"/>
      <c r="G67" s="19"/>
      <c r="H67" s="19"/>
      <c r="I67" s="19"/>
      <c r="J67" s="54"/>
      <c r="K67" s="19"/>
      <c r="L67" s="55"/>
      <c r="M67" s="56"/>
    </row>
    <row r="68" spans="2:13" x14ac:dyDescent="0.15">
      <c r="B68" s="24"/>
      <c r="C68" s="25"/>
      <c r="D68" s="25"/>
      <c r="E68" s="25"/>
      <c r="F68" s="25"/>
      <c r="G68" s="25"/>
      <c r="H68" s="25"/>
      <c r="I68" s="25"/>
      <c r="J68" s="25"/>
      <c r="K68" s="25"/>
      <c r="L68" s="25"/>
      <c r="M68" s="26"/>
    </row>
    <row r="69" spans="2:13" ht="7.5" customHeight="1" x14ac:dyDescent="0.15"/>
  </sheetData>
  <mergeCells count="28">
    <mergeCell ref="H61:J61"/>
    <mergeCell ref="B66:E67"/>
    <mergeCell ref="C19:E19"/>
    <mergeCell ref="G19:H19"/>
    <mergeCell ref="E29:H29"/>
    <mergeCell ref="H32:J32"/>
    <mergeCell ref="H42:J42"/>
    <mergeCell ref="H51:J51"/>
    <mergeCell ref="C18:E18"/>
    <mergeCell ref="G18:I18"/>
    <mergeCell ref="Z8:AA8"/>
    <mergeCell ref="G9:H9"/>
    <mergeCell ref="Z9:AA9"/>
    <mergeCell ref="G10:H10"/>
    <mergeCell ref="Z10:AA10"/>
    <mergeCell ref="G11:H11"/>
    <mergeCell ref="Z11:AA11"/>
    <mergeCell ref="G8:H8"/>
    <mergeCell ref="G12:H12"/>
    <mergeCell ref="Z12:AA12"/>
    <mergeCell ref="G13:H13"/>
    <mergeCell ref="Z13:AA13"/>
    <mergeCell ref="Z14:AA14"/>
    <mergeCell ref="C6:D6"/>
    <mergeCell ref="G6:I6"/>
    <mergeCell ref="J6:K6"/>
    <mergeCell ref="C7:E7"/>
    <mergeCell ref="G7:K7"/>
  </mergeCells>
  <phoneticPr fontId="32"/>
  <dataValidations count="1">
    <dataValidation type="list" allowBlank="1" showInputMessage="1" showErrorMessage="1" sqref="F8:F12 F19" xr:uid="{4E89150E-7353-4591-92D7-2D9E03A14EA5}">
      <formula1>$Z$6</formula1>
    </dataValidation>
  </dataValidations>
  <pageMargins left="0.23622047244094491" right="0.16" top="0.19685039370078741" bottom="0.19685039370078741" header="0.11811023622047245" footer="0.11811023622047245"/>
  <pageSetup paperSize="9" scale="51" orientation="landscape" cellComments="asDisplayed"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E13"/>
  <sheetViews>
    <sheetView zoomScaleNormal="100" workbookViewId="0">
      <selection activeCell="G8" sqref="G8"/>
    </sheetView>
  </sheetViews>
  <sheetFormatPr defaultRowHeight="24.95" customHeight="1" x14ac:dyDescent="0.15"/>
  <cols>
    <col min="1" max="1" width="2.75" style="70" customWidth="1"/>
    <col min="2" max="2" width="30.125" style="70" bestFit="1" customWidth="1"/>
    <col min="3" max="3" width="19.625" style="70" customWidth="1"/>
    <col min="4" max="5" width="16.875" style="70" customWidth="1"/>
    <col min="6" max="16384" width="9" style="70"/>
  </cols>
  <sheetData>
    <row r="1" spans="2:5" ht="24.95" customHeight="1" x14ac:dyDescent="0.15">
      <c r="B1" s="153" t="s">
        <v>49</v>
      </c>
      <c r="C1" s="153"/>
      <c r="D1" s="153"/>
      <c r="E1" s="153"/>
    </row>
    <row r="3" spans="2:5" ht="24.95" customHeight="1" x14ac:dyDescent="0.15">
      <c r="B3" s="70" t="s">
        <v>39</v>
      </c>
    </row>
    <row r="5" spans="2:5" ht="24.95" customHeight="1" thickBot="1" x14ac:dyDescent="0.2">
      <c r="B5" s="80" t="s">
        <v>47</v>
      </c>
      <c r="D5" s="73"/>
    </row>
    <row r="6" spans="2:5" ht="30" customHeight="1" x14ac:dyDescent="0.15">
      <c r="B6" s="71" t="s">
        <v>38</v>
      </c>
      <c r="C6" s="75" t="s">
        <v>44</v>
      </c>
      <c r="D6" s="77" t="s">
        <v>42</v>
      </c>
    </row>
    <row r="7" spans="2:5" ht="24.95" customHeight="1" thickBot="1" x14ac:dyDescent="0.2">
      <c r="B7" s="74"/>
      <c r="C7" s="76"/>
      <c r="D7" s="79">
        <f>IF(AND(C7&lt;=10000000,B7&lt;600001),0,IF(AND(C7&lt;=10000000,B7&lt;1300000),B7-600000,IF(AND(C7&lt;=10000000,B7&lt;4100000),ROUNDDOWN(B7*0.75,0)-275000,IF(AND(C7&lt;=10000000,B7&lt;7700000),ROUNDDOWN(B7*0.85,0)-685000,IF(AND(C7&lt;=10000000,B7&lt;10000000),ROUNDDOWN(B7*0.95,0)-1455000,IF(AND(C7&lt;=10000000,10000000&lt;=B7),B7-1955000,IF(AND(C7&lt;=20000000,B7&lt;500001),0,IF(AND(C7&lt;=20000000,B7&lt;1300000),B7-500000,IF(AND(C7&lt;=20000000,B7&lt;4100000),ROUNDDOWN(B7*0.75,0)-175000,IF(AND(C7&lt;=20000000,B7&lt;7700000),ROUNDDOWN(B7*0.85,0)-585000,IF(AND(C7&lt;=20000000,B7&lt;10000000),ROUNDDOWN(B7*0.95,0)-1355000,IF(AND(C7&lt;=20000000,10000000&lt;=B7),B7-1855000,IF(AND(20000000&lt;C7,B7&lt;400001),0,IF(AND(20000000&lt;C7,B7&lt;1300000),B7-400000,IF(AND(20000000&lt;C7,B7&lt;4100000),ROUNDDOWN(B7*0.75,0)-75000,IF(AND(20000000&lt;C7,B7&lt;7700000),ROUNDDOWN(B7*0.85,0)-485000,IF(AND(20000000&lt;C7,B7&lt;10000000),ROUNDDOWN(B7*0.95,0)-1255000,IF(AND(20000000&lt;C7,10000000&lt;=B7),B7-1755000))))))))))))))))))</f>
        <v>0</v>
      </c>
    </row>
    <row r="8" spans="2:5" ht="24.95" customHeight="1" x14ac:dyDescent="0.15">
      <c r="D8" s="154" t="s">
        <v>43</v>
      </c>
      <c r="E8" s="155"/>
    </row>
    <row r="10" spans="2:5" ht="24.95" customHeight="1" thickBot="1" x14ac:dyDescent="0.2">
      <c r="B10" s="80" t="s">
        <v>48</v>
      </c>
    </row>
    <row r="11" spans="2:5" ht="26.25" customHeight="1" x14ac:dyDescent="0.15">
      <c r="B11" s="71" t="s">
        <v>38</v>
      </c>
      <c r="C11" s="75" t="s">
        <v>44</v>
      </c>
      <c r="D11" s="77" t="s">
        <v>42</v>
      </c>
    </row>
    <row r="12" spans="2:5" ht="24.95" customHeight="1" thickBot="1" x14ac:dyDescent="0.2">
      <c r="B12" s="74"/>
      <c r="C12" s="76"/>
      <c r="D12" s="78">
        <f>IF(AND(C12&lt;=10000000,B12&lt;1100001),0,IF(AND(C12&lt;=10000000,B12&lt;3300000),B12-1100000,IF(AND(C12&lt;=10000000,B12&lt;4100000),ROUNDDOWN(B12*0.75,0)-275000,IF(AND(C12&lt;=10000000,B12&lt;7700000),ROUNDDOWN(B12*0.85,0)-685000,IF(AND(C12&lt;=10000000,B12&lt;10000000),ROUNDDOWN(B12*0.95,0)-1455000,IF(AND(C12&lt;=10000000,10000000&lt;=B12),B12-1955000,IF(AND(C12&lt;=20000000,B12&lt;1000001),0,IF(AND(C12&lt;=20000000,B12&lt;3300000),B12-1000000,IF(AND(C12&lt;=20000000,B12&lt;4100000),ROUNDDOWN(B12*0.75,0)-175000,IF(AND(C12&lt;=20000000,B12&lt;7700000),ROUNDDOWN(B12*0.85,0)-585000,IF(AND(C12&lt;=20000000,B12&lt;10000000),ROUNDDOWN(B12*0.95,0)-1355000,IF(AND(C12&lt;=20000000,10000000&lt;=B12),B12-1855000,IF(AND(20000000&lt;C12,B12&lt;900001),0,IF(AND(20000000&lt;C12,B12&lt;3300000),B12-900000,IF(AND(20000000&lt;C12,B12&lt;4100000),ROUNDDOWN(B12*0.75,0)-75000,IF(AND(20000000&lt;C12,B12&lt;7700000),ROUNDDOWN(B12*0.85,0)-485000,IF(AND(20000000&lt;C12,B12&lt;10000000),ROUNDDOWN(B12*0.95,0)-1255000,IF(AND(20000000&lt;C12,10000000&lt;=B12),B12-1755000))))))))))))))))))</f>
        <v>0</v>
      </c>
    </row>
    <row r="13" spans="2:5" ht="24.95" customHeight="1" x14ac:dyDescent="0.15">
      <c r="D13" s="154" t="s">
        <v>43</v>
      </c>
      <c r="E13" s="155"/>
    </row>
  </sheetData>
  <mergeCells count="3">
    <mergeCell ref="B1:E1"/>
    <mergeCell ref="D8:E8"/>
    <mergeCell ref="D13:E13"/>
  </mergeCells>
  <phoneticPr fontId="6"/>
  <dataValidations count="1">
    <dataValidation type="whole" allowBlank="1" showInputMessage="1" showErrorMessage="1" errorTitle="入力エラー" error="0～1,200,000の数値を入力してください。" sqref="D12" xr:uid="{00000000-0002-0000-0200-000000000000}">
      <formula1>0</formula1>
      <formula2>1200000</formula2>
    </dataValidation>
  </dataValidations>
  <pageMargins left="0.7" right="0.7" top="0.75" bottom="0.75" header="0.3" footer="0.3"/>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view="pageBreakPreview" zoomScale="85" zoomScaleNormal="85" zoomScaleSheetLayoutView="85" workbookViewId="0">
      <selection activeCell="AC48" sqref="AC48"/>
    </sheetView>
  </sheetViews>
  <sheetFormatPr defaultRowHeight="13.5" x14ac:dyDescent="0.15"/>
  <cols>
    <col min="1" max="16384" width="9" style="1"/>
  </cols>
  <sheetData/>
  <phoneticPr fontId="1"/>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概算シート</vt:lpstr>
      <vt:lpstr>計算例</vt:lpstr>
      <vt:lpstr>公的年金所得計算表</vt:lpstr>
      <vt:lpstr>所得の見方</vt:lpstr>
      <vt:lpstr>概算シート!Print_Area</vt:lpstr>
      <vt:lpstr>計算例!Print_Area</vt:lpstr>
      <vt:lpstr>所得の見方!Print_Area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2026-03-05T00:07:48Z</dcterms:modified>
</cp:coreProperties>
</file>